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520" tabRatio="886" activeTab="1"/>
  </bookViews>
  <sheets>
    <sheet name="Tengelyenkénti_összesítő" sheetId="1" r:id="rId1"/>
    <sheet name="ÚMVP_jogcímenkénti_részletező" sheetId="2" r:id="rId2"/>
    <sheet name="ÚMVP_heti_változás" sheetId="3" r:id="rId3"/>
    <sheet name="előleg_jogcímenkénti_részletező" sheetId="4" r:id="rId4"/>
    <sheet name="Ú_heti_változás_munka" sheetId="5" state="hidden" r:id="rId5"/>
    <sheet name="HOP" sheetId="6" r:id="rId6"/>
    <sheet name="HOP_heti_változás" sheetId="7" r:id="rId7"/>
    <sheet name="H_heti_vált._munka" sheetId="8" state="hidden" r:id="rId8"/>
    <sheet name="NDP" sheetId="9" r:id="rId9"/>
    <sheet name="NVT_determinácio" sheetId="10" r:id="rId10"/>
  </sheets>
  <externalReferences>
    <externalReference r:id="rId13"/>
  </externalReferences>
  <definedNames>
    <definedName name="_xlnm.Print_Titles" localSheetId="8">'NDP'!$A:$B</definedName>
    <definedName name="_xlnm.Print_Titles" localSheetId="2">'ÚMVP_heti_változás'!$1:$2</definedName>
    <definedName name="_xlnm.Print_Titles" localSheetId="1">'ÚMVP_jogcímenkénti_részletező'!$1:$2</definedName>
    <definedName name="_xlnm.Print_Area" localSheetId="3">'előleg_jogcímenkénti_részletező'!$A$1:$I$14</definedName>
    <definedName name="_xlnm.Print_Area" localSheetId="5">'HOP'!$A$1:$P$30</definedName>
    <definedName name="_xlnm.Print_Area" localSheetId="8">'NDP'!$A$1:$AB$19</definedName>
    <definedName name="_xlnm.Print_Area" localSheetId="9">'NVT_determinácio'!$A$1:$J$15</definedName>
    <definedName name="_xlnm.Print_Area" localSheetId="0">'Tengelyenkénti_összesítő'!$A$1:$Z$23</definedName>
    <definedName name="_xlnm.Print_Area" localSheetId="4">'Ú_heti_változás_munka'!$A$1:$AT$200</definedName>
    <definedName name="_xlnm.Print_Area" localSheetId="2">'ÚMVP_heti_változás'!$A$1:$V$57</definedName>
    <definedName name="_xlnm.Print_Area" localSheetId="1">'ÚMVP_jogcímenkénti_részletező'!$B$1:$AC$208</definedName>
  </definedNames>
  <calcPr fullCalcOnLoad="1"/>
</workbook>
</file>

<file path=xl/sharedStrings.xml><?xml version="1.0" encoding="utf-8"?>
<sst xmlns="http://schemas.openxmlformats.org/spreadsheetml/2006/main" count="929" uniqueCount="229">
  <si>
    <t>Jogcím kód</t>
  </si>
  <si>
    <t>Beérkezett támogatási kérelmek</t>
  </si>
  <si>
    <t>Hiánypótlás alatt lévő kérelmek száma         (db)</t>
  </si>
  <si>
    <t>Elutasított kérelmek száma            (db)</t>
  </si>
  <si>
    <t>Visszavont kérelmek száma                (db)</t>
  </si>
  <si>
    <t>Értékelésre váró kérelmek száma                         (db)</t>
  </si>
  <si>
    <t>Támogatott támogatási kérelmek</t>
  </si>
  <si>
    <t>Beérkezett Kifizetési kérelmek</t>
  </si>
  <si>
    <t>Támogatott Kifizetési kérelmek</t>
  </si>
  <si>
    <t>száma   (db)</t>
  </si>
  <si>
    <t>Igényelt összeg                                                              (Ft)</t>
  </si>
  <si>
    <t>Terület nagyság (ha)</t>
  </si>
  <si>
    <t>száma                          (db)</t>
  </si>
  <si>
    <t>Támogatási összeg                  (Ft)</t>
  </si>
  <si>
    <t>Igényelt összeg                  (Ft)</t>
  </si>
  <si>
    <t>összege                                            (Ft)</t>
  </si>
  <si>
    <t>6.121.02.01.</t>
  </si>
  <si>
    <t>Állattartó telepek korszerűsítése (6.121.02.01.) ÁTK I.</t>
  </si>
  <si>
    <t>6.121.02.02.</t>
  </si>
  <si>
    <t>Állattartó telepek korszerűsítése (6.121.02.02.) ÁTK II.</t>
  </si>
  <si>
    <t>6.121.03.01.</t>
  </si>
  <si>
    <t>Önálló, építéssel nem járó gépek, technológiai berendezések beszerzése (6.121.03.01.)</t>
  </si>
  <si>
    <t>6.121.04.01.</t>
  </si>
  <si>
    <t>Mezőgazdasági energiafelhasználás megújuló energiaforrásokból történő előállításához nyújtandó támogatás  (6.121.04.01.) "Kazán csere"</t>
  </si>
  <si>
    <t>6.121.05.01.</t>
  </si>
  <si>
    <t>6.122.01.01.</t>
  </si>
  <si>
    <t>Fiatal mezőgazdasági termelők számára nyújtandó támogatás   (6.122.01.01.)</t>
  </si>
  <si>
    <t>6.123.01.01.</t>
  </si>
  <si>
    <t>Mezőgazdasági termelők gazdaság átadásához nyújtandó támogatás   (6.123.01.01.)</t>
  </si>
  <si>
    <t>6.124.01.01.</t>
  </si>
  <si>
    <t>Mezőgazdasági Szaktanácsadás igénybevétele                                          (6.124.01.01.)</t>
  </si>
  <si>
    <t>n.a.</t>
  </si>
  <si>
    <t xml:space="preserve">Lágy szárú energiaültetvények telepítéséhez nyújtandó támogatás </t>
  </si>
  <si>
    <t xml:space="preserve">Fás szárú energiaültetvények telepítéséhez nyújtandó támogatás </t>
  </si>
  <si>
    <t>6.126.02.01.</t>
  </si>
  <si>
    <t>Ültetvények korszerűsítéséhez, telepítéséhez nyújtandó támogatás  (6.126.02.01.)</t>
  </si>
  <si>
    <t>Erdészeti célra használt géppark fejlesztése és korszerűsítése</t>
  </si>
  <si>
    <t>6.126.03.01.</t>
  </si>
  <si>
    <t>Kertészet korszerűsítése (6.126.03.01.)</t>
  </si>
  <si>
    <t>6.126.04.01.</t>
  </si>
  <si>
    <t>Kertészeti gépek technológiai berendezések beszerzése (6.126.04.01.)</t>
  </si>
  <si>
    <t>6.126.05.01.</t>
  </si>
  <si>
    <t>Növénytermesztés létesítményeinek korszerűsítése                                (6.126.05.01.)  Szárító</t>
  </si>
  <si>
    <t>6.128.02.01.</t>
  </si>
  <si>
    <t>Mezőgazdasági termékek értéknövelése                                                (6.128.02.01.)</t>
  </si>
  <si>
    <t>Öntözés,melióráció és a terület vizgazdálkodás mezőgazdasági üzemi és közösségi létesítményenek fejlesztéséhez nyújtandó támogatás (6.130.01.01.) 1. és 2. támogatási időszak</t>
  </si>
  <si>
    <t>6.135.01.01.</t>
  </si>
  <si>
    <t>Termelői csoportok létrehozásához és működéséhez nyújtandó támogatás  (6.135.01.01.)</t>
  </si>
  <si>
    <t>EMVA Versenyképesség javító intézkedések összesen:</t>
  </si>
  <si>
    <t>Kedvezőtlen Adottságú Területek támogatása</t>
  </si>
  <si>
    <t>Natura 2000 gyep</t>
  </si>
  <si>
    <t>6.221.01.01.</t>
  </si>
  <si>
    <t>Mezőgazdasági területek erdősítéséhez nyújtandó támogatás   (6.221.01.01.)</t>
  </si>
  <si>
    <t>6.248.01.01.</t>
  </si>
  <si>
    <t>Erdészeti potenciál helyre állítására nyújtandó támogatás  (6.248.01.01.)</t>
  </si>
  <si>
    <t>EMVA Környezetvédelmi intézkedések összesen:</t>
  </si>
  <si>
    <t>6.356.03.01.</t>
  </si>
  <si>
    <t>A vidéki gazdaság és lakosság számára nyújtott alapszolgáltatások körében a kistérségi közlekedési szolgáltatások fejlesztésére igénybevehető támogatás          (6.356.03.01.)  "Tanyabusz"</t>
  </si>
  <si>
    <t>6.359.01.01.</t>
  </si>
  <si>
    <t>Készségek elsajátítása, ösztönzés és helyi fejlesztési stratégiák kidolgozása és végrehajtása                           (6.359.01.01.)</t>
  </si>
  <si>
    <t>Falufejlesztés (6.352.01.01)</t>
  </si>
  <si>
    <t>Mikrovállalkozások létrehozása és fejlesztése (6.354.01.01)</t>
  </si>
  <si>
    <t>Turizmus (6.355.01.01)</t>
  </si>
  <si>
    <t>Vidéki örökség védelme (6.357.02.01)</t>
  </si>
  <si>
    <t>EMVA Vidékfejlesztési intézkedések összesen:</t>
  </si>
  <si>
    <t>ÚMVP TS tevékenységei előkészítésének, nyomon követésének és ellenőrzésének támogatása</t>
  </si>
  <si>
    <t>ÚMVP TS értékelés, információnyújtás, a nyilvánosság folyamatos tájékoztatása a pályázható intézkedésről és az ÚMVP eredményeiről</t>
  </si>
  <si>
    <t>A Helyi Vidékfejlesztési Közösségek és a LEADER helyi akciócsoportok 
Jogcímkód: 6.359.02.01. és 6.463.01.01.</t>
  </si>
  <si>
    <t>EMVA összesen:</t>
  </si>
  <si>
    <t>Évek</t>
  </si>
  <si>
    <t>Összesen:</t>
  </si>
  <si>
    <t>Összesen</t>
  </si>
  <si>
    <t>*Összesen</t>
  </si>
  <si>
    <t>Hiánypótlás alatt lévő kérelmek száma          (db)</t>
  </si>
  <si>
    <t>Elutasított kérelmek száma  (db)</t>
  </si>
  <si>
    <t>Visszavont kérelmek száma         (db)</t>
  </si>
  <si>
    <t>Értékelésre váró kérelmek száma         (db)</t>
  </si>
  <si>
    <t>Kertészet korszerűsítése  (6.126.03.01.)</t>
  </si>
  <si>
    <t>Növénytermesztés létesítményeinek korszerűsítése (6.126.05.01.)  Szárító</t>
  </si>
  <si>
    <t>Öntözés,melióráció és a terület vizgazdálkodás mezőgazdasági üzemi és közösségi létesítményenek fejlesztéséhez nyújtandó támogatás (6.130.01.01.)</t>
  </si>
  <si>
    <t>A vidéki gazdaság és lakosság számára nyújtott alapszolgáltatások körében a kistérségi közlekedési szolgáltatások fejlesztésére igénybevehető támogatás (6.356.03.01.)  "Tanyabusz"</t>
  </si>
  <si>
    <t>Készségek elsajátítása, ösztönzés és helyi fejlesztési stratégiák kidolgozása és végrehajtása (6.359.01.01.)</t>
  </si>
  <si>
    <t>Komplex tájékoztatási tevékenység: gazdálkodói információs hálózat                                                 (6.121.05.01.)</t>
  </si>
  <si>
    <t>Erdészeti célra használt géppark fejlesztése és korszerűsítése (6.127.01.01)</t>
  </si>
  <si>
    <t>EMVA Leader összesen:</t>
  </si>
  <si>
    <t>EMVA TS összesen:</t>
  </si>
  <si>
    <t>I. EMVA Versenyképesség javító intézkedések összesen:</t>
  </si>
  <si>
    <t>II. EMVA Környezetvédelmi intézkedések összesen:</t>
  </si>
  <si>
    <t>III. EMVA Vidékfejlesztési intézkedések összesen:</t>
  </si>
  <si>
    <t>IV. EMVA Leader összesen:</t>
  </si>
  <si>
    <t>V. EMVA TS összesen:</t>
  </si>
  <si>
    <t>Számlával igazolt kifizetés, utófinanszírozás</t>
  </si>
  <si>
    <t>Előleg kifizetés</t>
  </si>
  <si>
    <t>Kifizetés összesen</t>
  </si>
  <si>
    <t>Beérkezett előleg igény</t>
  </si>
  <si>
    <t>EMVA                                                             Jogcímek                                                                           2009.06.15 - 2009.06.22.</t>
  </si>
  <si>
    <t>Elutasított előleg kérelmek száma            (db)</t>
  </si>
  <si>
    <t>Kifizetés</t>
  </si>
  <si>
    <t>Természetesvízi halászat (7.22.01)</t>
  </si>
  <si>
    <t>Halfeldolgozás (7.23.01)</t>
  </si>
  <si>
    <t>Hiánypótlás alatt lévő kérelmek száma (db)</t>
  </si>
  <si>
    <t>száma (db)</t>
  </si>
  <si>
    <t>Intézkedés neve</t>
  </si>
  <si>
    <t>Lemondott kérelmek száma (db)</t>
  </si>
  <si>
    <t>Önálló, építéssel nem járó gépek, technológiai berendezések beszerzése   2009-es benyújtás (6.121.03.01.)</t>
  </si>
  <si>
    <t>Növénytermesztés létesítményeinek korszerűsítése (6.126.05.01.) Szárító</t>
  </si>
  <si>
    <t>HOP TS</t>
  </si>
  <si>
    <t>Önálló, építéssel nem járó gépek, technológiai berendezések beszerzése (6.121.03.01.) 2009-es benyújtás</t>
  </si>
  <si>
    <t>Falumegújításra és - fejlesztésre nyújtandó támogtás (6.352.01.01)</t>
  </si>
  <si>
    <t>Turisztikai tevékenységek ösztönzéséhez nyújtandó támogatás (6.355.01.01)</t>
  </si>
  <si>
    <t>Vidéki örökség megőrzése és - fenntartható fejlesztése (6.357.02.01)</t>
  </si>
  <si>
    <t>múltheti</t>
  </si>
  <si>
    <t>heti változás</t>
  </si>
  <si>
    <t>Akvakultúra (7.21.01)</t>
  </si>
  <si>
    <t>-</t>
  </si>
  <si>
    <t>na</t>
  </si>
  <si>
    <t>Agrár-erdészeti rendszerek mezőgazdasági földterületeken történő első létrehozásához nyújtandó támogatás (6.244.01.01.)</t>
  </si>
  <si>
    <t>Agrár környezetgazdálkodás (6.239.01.01)</t>
  </si>
  <si>
    <t>Nem termelő mezőgazdasági beruházások (6.241.01.01)</t>
  </si>
  <si>
    <t>Öntözés,melióráció és a terület vízgazdálkodás mezőgazdasági üzemi és közösségi létesítményenek fejlesztéséhez nyújtandó támogatás (6.130.01.01.) 1. és 2. támogatási időszak</t>
  </si>
  <si>
    <t>A mezőgazdasági utak fejlesztéséhez nyújtandó támogatások (6.130.02.01)</t>
  </si>
  <si>
    <t xml:space="preserve">Integrált Közösségi és Szolgáltató Tér (IKSZT) </t>
  </si>
  <si>
    <t xml:space="preserve">Komplex tájékoztatási tevékenység: gazdálkodói információs hálózat   </t>
  </si>
  <si>
    <t xml:space="preserve">A mezőgazdasági utak fejlesztéséhez nyújtandó támogatások </t>
  </si>
  <si>
    <t>Integrált Közösségi és Szolgáltató Tér (IKSZT)</t>
  </si>
  <si>
    <t>411-413 A LEADER-megközelítés megvalósítása, 421 Térségek közötti és nemzetközi együttműködések</t>
  </si>
  <si>
    <t>Mezőgazdasági területek erdősítéséhez nyújtandó támogatás   (6.221.01.01.) MgTE</t>
  </si>
  <si>
    <t>A vidéki gazdaság és lakosság számára nyújtott alapszolgáltatások körében a kistérségi közlekedési szolgáltatások fejlesztésére igénybevehető támogatás     (6.356.03.01.)  "Tanyabusz"</t>
  </si>
  <si>
    <t xml:space="preserve"> Erdő-környezetvédelmi intézkedések (6.247.01.01) </t>
  </si>
  <si>
    <t xml:space="preserve"> Nem termelő mezőgazdasági beruházások erdőterületen (6.249.01.01) </t>
  </si>
  <si>
    <t>EMVA                                                                                       Jogcímek                                                       2009.11.17</t>
  </si>
  <si>
    <t>Mezőgazdasági termékek értéknövelése I.                                               (6.128.02.01.) ÉLIP</t>
  </si>
  <si>
    <t>Mezőgazdasági termékek értéknövelése II.                                               (6.128.02.01.) ÉLIP</t>
  </si>
  <si>
    <t>Mezőgazdasági termékek értéknövelése    II.                                            (6.128.02.01.)</t>
  </si>
  <si>
    <t>Szakképzés (6.121.06.01)</t>
  </si>
  <si>
    <t>Az EMVA mezőgazdasági termékek értéknöveléséhez nyújtandó támogatások részletes feltételeiről (Nyersolaj, nyersszesz)</t>
  </si>
  <si>
    <t>MNVH**</t>
  </si>
  <si>
    <t>2009.</t>
  </si>
  <si>
    <t>**Az ÚMVP TS MNVH intézkedés 2009. évben indult.</t>
  </si>
  <si>
    <t>MNVH</t>
  </si>
  <si>
    <t>Számlával igazolt  engedélyezett kifizetés, utófinanszírozás</t>
  </si>
  <si>
    <t>Engedélyezett előleg kifizetés</t>
  </si>
  <si>
    <t>Engedélyezett kifizetés összesen</t>
  </si>
  <si>
    <t>Állattartó telepek korszerűsítése (6.121.02.02.) ÁTK III.</t>
  </si>
  <si>
    <t>NDP - Mezőgazdasági üzemek korszerűsítése (8.126.01.)</t>
  </si>
  <si>
    <t>NDP - Mezőgazdasági termékek értéknövelése II. (8.128.01.)</t>
  </si>
  <si>
    <t>NDP - Mikrovállalkozások fejlesztése és létrehozása (8.354.01.)</t>
  </si>
  <si>
    <t>NDP - Turisztikai tevékenységek ösztönzése (8.355.01.)</t>
  </si>
  <si>
    <t>NDP - Vidéki települések megújítása és fejlesztése (8.352.01.)</t>
  </si>
  <si>
    <t>NDP - Vidéki örökség védelme (8.357.01.)</t>
  </si>
  <si>
    <t>pénzügyi egyenleg (Ft)</t>
  </si>
  <si>
    <t>Állattartó telepek korszerűsítése                                  ÁTK I.+II. +III.</t>
  </si>
  <si>
    <t>Önálló, építéssel nem járó gépek, technológiai berendezések beszerzése</t>
  </si>
  <si>
    <t xml:space="preserve">Lágy-fás szárú energiaültetvények telepítéséhez nyújtandó támogatás </t>
  </si>
  <si>
    <t>Mezőgazdasági termékek értéknövelése                                              (6.128.02.01.) ÉLIP</t>
  </si>
  <si>
    <t>Jogcím</t>
  </si>
  <si>
    <t>Termelői csoportok felállításának és adminisztratív működésének támogatása</t>
  </si>
  <si>
    <t>Szerkezetátalakítás alatt álló félig önellátó gazdaságok támogatása</t>
  </si>
  <si>
    <t>Agrár-környezetgazdálkodás</t>
  </si>
  <si>
    <t>Mezőgazdasági területek erdősítése</t>
  </si>
  <si>
    <t>Kedvezőtlen adottságú területek és környezetvédelmi megszorítások hatálya alatti területek</t>
  </si>
  <si>
    <t>Pénzügyi egyenleg (Ft)</t>
  </si>
  <si>
    <t>Enedélyezett Előleg kifizetés</t>
  </si>
  <si>
    <t>Engedélyezett Elszámolt előleg</t>
  </si>
  <si>
    <t>Engedélyezett Előleg kifizetés</t>
  </si>
  <si>
    <t>Engedélyezett Kifizetés összesen</t>
  </si>
  <si>
    <t>Engedélyezett számlával igazolt kifizetés, utófinanszírozás</t>
  </si>
  <si>
    <t>A Helyi Vidékfejlesztési Közösségek és a LEADER helyi akciócsoportok  ****
Jogcímkód: 6.359.02.01. és 6.463.01.01.</t>
  </si>
  <si>
    <t>A Helyi Vidékfejlesztési Közösségek és a LEADER helyi akciócsoportok ****
Jogcímkód: 6.359.02.01. és 6.463.01.01.</t>
  </si>
  <si>
    <t>Fiatal mezőgazdasági termelők számára nyújtandó támogatás   (6.122.01.01.) 2009. benyújtási év</t>
  </si>
  <si>
    <t>Fiatal mezőgazdasági termelők számára nyújtandó támogatás   (6.122.01.01.)  2007.-es benyújtási év</t>
  </si>
  <si>
    <t>Kifizetett összeg EMVA forrásból</t>
  </si>
  <si>
    <t>forrás: Pénzügyi Igazgatóság jelentése</t>
  </si>
  <si>
    <t>Összesen NDP</t>
  </si>
  <si>
    <t>EHA-HOP                                                                                       Jogcímek                                                       2010.04.06 - 2010.04.13.</t>
  </si>
  <si>
    <t>A Helyi Vidékfejlesztési Közösségek és a LEADER helyi akciócsoportok    (működési előleg)
Jogcímkód: 6.359.02.01. és 6.463.01.01.*</t>
  </si>
  <si>
    <t>*Az előleg elszámolása nem egyszerre történik, hanem 2010. decemberig körönként részletekben kerül visszafizetésre.</t>
  </si>
  <si>
    <t>Szabad keret</t>
  </si>
  <si>
    <t>%</t>
  </si>
  <si>
    <t>Felhasználás (millió EUR)</t>
  </si>
  <si>
    <t>Felhasználás (%)</t>
  </si>
  <si>
    <t>Árfolyam (Ft/Eur):</t>
  </si>
  <si>
    <t>Keret (NVT nélkül)</t>
  </si>
  <si>
    <t>Lekötött keret</t>
  </si>
  <si>
    <t>Keretfelhasználás</t>
  </si>
  <si>
    <t>Millió EUR</t>
  </si>
  <si>
    <t xml:space="preserve">Keret </t>
  </si>
  <si>
    <t xml:space="preserve">Teljes Keret </t>
  </si>
  <si>
    <t>Lekötött keret (ÚMVP+NVT)</t>
  </si>
  <si>
    <t xml:space="preserve">EHA-HOP                                                                                                                      </t>
  </si>
  <si>
    <t>II. Prioritási tengely</t>
  </si>
  <si>
    <t>I. Prioritási tengely</t>
  </si>
  <si>
    <t>III. Prioritási tengely</t>
  </si>
  <si>
    <t>IV. Prioritási tengely</t>
  </si>
  <si>
    <t>V. Prioritási tengely</t>
  </si>
  <si>
    <t>II. Prioritási tengely összesen:</t>
  </si>
  <si>
    <t>V. Prioritási tengely összesen:</t>
  </si>
  <si>
    <t xml:space="preserve">Tengelyek       </t>
  </si>
  <si>
    <t xml:space="preserve">Millió EUR  </t>
  </si>
  <si>
    <t xml:space="preserve">Az Európai Unió környezetvédelmi, állatjóléti és higiéniai előírásainak való megfelelés </t>
  </si>
  <si>
    <t>A Nemzeti Vidékfejlesztési Terv determinációját képező jogcímek kifizetései EMVA forrásból (Ft)</t>
  </si>
  <si>
    <t>Kifizetési adatok érvényessége:</t>
  </si>
  <si>
    <t>Kérelemkezelési adatok érvényessége:</t>
  </si>
  <si>
    <t xml:space="preserve">Millió EUR </t>
  </si>
  <si>
    <t>Áthúzódó kötelezettségvállalás (millió EUR)</t>
  </si>
  <si>
    <t xml:space="preserve">Az fás-lágyszárú energiaültetvények támogatása esetén nem állnak rendelkezésre minden esetben a támogatási kérelem tárgyára volatkozó elektronikus adatok, így ezen esetekben az összes sor tartalmazza az információ hiányában be nem sorolt támogatási kérelmeket is. </t>
  </si>
  <si>
    <t>***A szakmai igazgatóság által 2009.12.31-ei forduló napra a zárszámadási adatszolgáltatáshoz kalkulált kötelezettségvállalás összege. A végleges adat a 2010.05.15-e után, az e-kérelem benyújtási időszak lezárása után lesz elérhető.</t>
  </si>
  <si>
    <t xml:space="preserve"> ****Ez jogcím finanszírozása 3. és 4. tengelyből párhuzamosan történik. Itt a 4. tengelyben szerepel az összen engedélyezett és kifizetett összeg függetlenül a tényleges tengelyenlénti bontástól.</t>
  </si>
  <si>
    <t>Millió EUR                              (270,9 Ft/EUR)</t>
  </si>
  <si>
    <t>Forráshiány miatt elutasítás (db)</t>
  </si>
  <si>
    <t>EU jogcímkód</t>
  </si>
  <si>
    <t xml:space="preserve">           Összesen:</t>
  </si>
  <si>
    <t xml:space="preserve">                Összesen:</t>
  </si>
  <si>
    <t>411-413; 421</t>
  </si>
  <si>
    <t>121; 125</t>
  </si>
  <si>
    <t>121; 123</t>
  </si>
  <si>
    <t>MVH Pénzügyi Igazgatóság</t>
  </si>
  <si>
    <t>Őshonos állatfajták megőrzése</t>
  </si>
  <si>
    <t>Kertészeti ültetvény korszerűsítés</t>
  </si>
  <si>
    <t>Nem termelő mezőgazdasági beruházások (6.241.01.01) 2010.benyújtási év</t>
  </si>
  <si>
    <t>Nem termelő mezőgazdasági beruházások (6.241.01.01) 2010..benyújtási év</t>
  </si>
  <si>
    <t>ÚMVP                                                                                     Jogcímek                                                       2010.08.03.</t>
  </si>
  <si>
    <r>
      <rPr>
        <b/>
        <sz val="18"/>
        <rFont val="Times New Roman"/>
        <family val="1"/>
      </rPr>
      <t xml:space="preserve">ÚMVP + NVT                         </t>
    </r>
    <r>
      <rPr>
        <b/>
        <sz val="12"/>
        <rFont val="Times New Roman"/>
        <family val="1"/>
      </rPr>
      <t xml:space="preserve">                                                            Jogcímek                                                       2010.08.03.</t>
    </r>
  </si>
  <si>
    <t>ÚMVP                                                                                       Jogcímek                                                       2010.08.03.</t>
  </si>
  <si>
    <t>ÚMVP                                                           Jogcímek                                                                           2010.07.27. - 2010.08.03.</t>
  </si>
  <si>
    <t>ÚMVP                                                                                    Jogcímek                                                       2010.08.03.</t>
  </si>
  <si>
    <t>EHA-Halászati Operatív Program                                                                                      Jogcímek                                                       2010.08.03.</t>
  </si>
  <si>
    <t>EHA-HOP                                                                                       Jogcímek                                                       2010.07.27. - 2010.08.03.</t>
  </si>
  <si>
    <t>Nemzeti Diverzifikációs Program                                                                                       Jogcímek                                                       2010.08.03.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</si>
</sst>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_-* #,##0.0\ _F_t_-;\-* #,##0.0\ _F_t_-;_-* &quot;-&quot;??\ _F_t_-;_-@_-"/>
    <numFmt numFmtId="167" formatCode="0.0%"/>
    <numFmt numFmtId="168" formatCode="###,###,###,###"/>
    <numFmt numFmtId="169" formatCode="#,##0.0"/>
    <numFmt numFmtId="170" formatCode="_-* #,##0.000\ _F_t_-;\-* #,##0.000\ _F_t_-;_-* &quot;-&quot;??\ _F_t_-;_-@_-"/>
    <numFmt numFmtId="171" formatCode="_-* #,##0.0000\ _F_t_-;\-* #,##0.0000\ _F_t_-;_-* &quot;-&quot;??\ _F_t_-;_-@_-"/>
    <numFmt numFmtId="172" formatCode="#,##0\ &quot;Ft&quot;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"/>
  </numFmts>
  <fonts count="51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60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indexed="9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4">
    <xf numFmtId="0" fontId="0" fillId="0" borderId="0" xfId="0" applyAlignment="1">
      <alignment/>
    </xf>
    <xf numFmtId="164" fontId="2" fillId="0" borderId="10" xfId="54" applyNumberFormat="1" applyFont="1" applyFill="1" applyBorder="1" applyAlignment="1">
      <alignment horizontal="left" vertical="center" wrapText="1"/>
    </xf>
    <xf numFmtId="164" fontId="1" fillId="0" borderId="0" xfId="54" applyNumberFormat="1" applyFont="1" applyAlignment="1">
      <alignment horizontal="left" vertical="center"/>
    </xf>
    <xf numFmtId="3" fontId="2" fillId="0" borderId="11" xfId="335" applyNumberFormat="1" applyFont="1" applyFill="1" applyBorder="1" applyAlignment="1">
      <alignment horizontal="center" vertical="center" wrapText="1"/>
      <protection/>
    </xf>
    <xf numFmtId="164" fontId="3" fillId="22" borderId="12" xfId="54" applyNumberFormat="1" applyFont="1" applyFill="1" applyBorder="1" applyAlignment="1">
      <alignment horizontal="center" vertical="center" wrapText="1"/>
    </xf>
    <xf numFmtId="164" fontId="3" fillId="22" borderId="13" xfId="54" applyNumberFormat="1" applyFont="1" applyFill="1" applyBorder="1" applyAlignment="1">
      <alignment horizontal="center" vertical="center" wrapText="1"/>
    </xf>
    <xf numFmtId="164" fontId="2" fillId="0" borderId="14" xfId="54" applyNumberFormat="1" applyFont="1" applyFill="1" applyBorder="1" applyAlignment="1">
      <alignment horizontal="left" vertical="center" wrapText="1"/>
    </xf>
    <xf numFmtId="164" fontId="2" fillId="0" borderId="0" xfId="54" applyNumberFormat="1" applyFont="1" applyFill="1" applyBorder="1" applyAlignment="1">
      <alignment horizontal="left" vertical="center" wrapText="1"/>
    </xf>
    <xf numFmtId="0" fontId="5" fillId="0" borderId="0" xfId="335" applyFont="1" applyFill="1" applyAlignment="1">
      <alignment horizontal="left" vertical="center" wrapText="1"/>
      <protection/>
    </xf>
    <xf numFmtId="164" fontId="6" fillId="0" borderId="14" xfId="54" applyNumberFormat="1" applyFont="1" applyFill="1" applyBorder="1" applyAlignment="1">
      <alignment horizontal="left" vertical="center" wrapText="1"/>
    </xf>
    <xf numFmtId="164" fontId="6" fillId="0" borderId="10" xfId="54" applyNumberFormat="1" applyFont="1" applyFill="1" applyBorder="1" applyAlignment="1">
      <alignment horizontal="left" vertical="center" wrapText="1"/>
    </xf>
    <xf numFmtId="164" fontId="6" fillId="0" borderId="15" xfId="54" applyNumberFormat="1" applyFont="1" applyFill="1" applyBorder="1" applyAlignment="1">
      <alignment horizontal="left" vertical="center" wrapText="1"/>
    </xf>
    <xf numFmtId="164" fontId="2" fillId="0" borderId="16" xfId="54" applyNumberFormat="1" applyFont="1" applyFill="1" applyBorder="1" applyAlignment="1">
      <alignment horizontal="left" vertical="center" wrapText="1"/>
    </xf>
    <xf numFmtId="164" fontId="2" fillId="0" borderId="17" xfId="54" applyNumberFormat="1" applyFont="1" applyFill="1" applyBorder="1" applyAlignment="1">
      <alignment horizontal="left" vertical="center" wrapText="1"/>
    </xf>
    <xf numFmtId="0" fontId="5" fillId="0" borderId="18" xfId="335" applyFont="1" applyFill="1" applyBorder="1" applyAlignment="1">
      <alignment horizontal="left" vertical="center" wrapText="1"/>
      <protection/>
    </xf>
    <xf numFmtId="164" fontId="6" fillId="0" borderId="13" xfId="54" applyNumberFormat="1" applyFont="1" applyFill="1" applyBorder="1" applyAlignment="1">
      <alignment horizontal="left" vertical="center" wrapText="1"/>
    </xf>
    <xf numFmtId="0" fontId="1" fillId="0" borderId="0" xfId="335" applyFont="1" applyFill="1" applyBorder="1">
      <alignment/>
      <protection/>
    </xf>
    <xf numFmtId="0" fontId="5" fillId="0" borderId="0" xfId="335" applyFont="1" applyFill="1" applyBorder="1">
      <alignment/>
      <protection/>
    </xf>
    <xf numFmtId="164" fontId="5" fillId="0" borderId="19" xfId="335" applyNumberFormat="1" applyFont="1" applyFill="1" applyBorder="1" applyAlignment="1">
      <alignment horizontal="center" vertical="center" wrapText="1"/>
      <protection/>
    </xf>
    <xf numFmtId="3" fontId="2" fillId="0" borderId="20" xfId="335" applyNumberFormat="1" applyFont="1" applyFill="1" applyBorder="1" applyAlignment="1">
      <alignment horizontal="center" vertical="center" wrapText="1"/>
      <protection/>
    </xf>
    <xf numFmtId="0" fontId="3" fillId="22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164" fontId="1" fillId="0" borderId="15" xfId="40" applyNumberFormat="1" applyFont="1" applyFill="1" applyBorder="1" applyAlignment="1">
      <alignment horizontal="left" vertical="center" wrapText="1"/>
    </xf>
    <xf numFmtId="3" fontId="1" fillId="0" borderId="24" xfId="335" applyNumberFormat="1" applyFont="1" applyFill="1" applyBorder="1" applyAlignment="1">
      <alignment horizontal="center" vertical="center" wrapText="1"/>
      <protection/>
    </xf>
    <xf numFmtId="3" fontId="1" fillId="0" borderId="25" xfId="335" applyNumberFormat="1" applyFont="1" applyFill="1" applyBorder="1" applyAlignment="1">
      <alignment horizontal="center" vertical="center" wrapText="1"/>
      <protection/>
    </xf>
    <xf numFmtId="3" fontId="1" fillId="0" borderId="26" xfId="335" applyNumberFormat="1" applyFont="1" applyFill="1" applyBorder="1" applyAlignment="1">
      <alignment horizontal="center" vertical="center" wrapText="1"/>
      <protection/>
    </xf>
    <xf numFmtId="3" fontId="1" fillId="0" borderId="27" xfId="335" applyNumberFormat="1" applyFont="1" applyFill="1" applyBorder="1" applyAlignment="1">
      <alignment horizontal="center" vertical="center" wrapText="1"/>
      <protection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0" xfId="335" applyFont="1" applyBorder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4" fontId="1" fillId="22" borderId="29" xfId="54" applyNumberFormat="1" applyFont="1" applyFill="1" applyBorder="1" applyAlignment="1">
      <alignment horizontal="center" vertical="center" wrapText="1"/>
    </xf>
    <xf numFmtId="164" fontId="1" fillId="22" borderId="19" xfId="54" applyNumberFormat="1" applyFont="1" applyFill="1" applyBorder="1" applyAlignment="1">
      <alignment horizontal="center" vertical="center" wrapText="1"/>
    </xf>
    <xf numFmtId="164" fontId="1" fillId="22" borderId="30" xfId="54" applyNumberFormat="1" applyFont="1" applyFill="1" applyBorder="1" applyAlignment="1">
      <alignment horizontal="center" vertical="center" wrapText="1"/>
    </xf>
    <xf numFmtId="0" fontId="1" fillId="0" borderId="0" xfId="335" applyFont="1" applyFill="1" applyAlignment="1">
      <alignment horizontal="left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1" xfId="335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/>
    </xf>
    <xf numFmtId="0" fontId="1" fillId="0" borderId="0" xfId="335" applyFont="1" applyFill="1" applyBorder="1" applyAlignment="1">
      <alignment horizontal="left" vertical="center" wrapText="1"/>
      <protection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0" xfId="335" applyFont="1" applyFill="1" applyBorder="1" applyAlignment="1">
      <alignment vertical="center" wrapText="1"/>
      <protection/>
    </xf>
    <xf numFmtId="0" fontId="1" fillId="0" borderId="0" xfId="335" applyFont="1" applyFill="1">
      <alignment/>
      <protection/>
    </xf>
    <xf numFmtId="0" fontId="1" fillId="0" borderId="0" xfId="335" applyFont="1">
      <alignment/>
      <protection/>
    </xf>
    <xf numFmtId="164" fontId="1" fillId="0" borderId="0" xfId="54" applyNumberFormat="1" applyFont="1" applyAlignment="1">
      <alignment horizontal="left" vertical="center"/>
    </xf>
    <xf numFmtId="164" fontId="3" fillId="16" borderId="32" xfId="54" applyNumberFormat="1" applyFont="1" applyFill="1" applyBorder="1" applyAlignment="1">
      <alignment horizontal="left" vertical="center" wrapText="1"/>
    </xf>
    <xf numFmtId="164" fontId="3" fillId="16" borderId="21" xfId="54" applyNumberFormat="1" applyFont="1" applyFill="1" applyBorder="1" applyAlignment="1">
      <alignment horizontal="left" vertical="center" wrapText="1"/>
    </xf>
    <xf numFmtId="164" fontId="1" fillId="0" borderId="24" xfId="40" applyNumberFormat="1" applyFont="1" applyFill="1" applyBorder="1" applyAlignment="1">
      <alignment horizontal="center" vertical="center"/>
    </xf>
    <xf numFmtId="3" fontId="1" fillId="0" borderId="33" xfId="335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164" fontId="2" fillId="0" borderId="16" xfId="54" applyNumberFormat="1" applyFont="1" applyFill="1" applyBorder="1" applyAlignment="1">
      <alignment horizontal="center" vertical="center" wrapText="1"/>
    </xf>
    <xf numFmtId="164" fontId="2" fillId="0" borderId="17" xfId="54" applyNumberFormat="1" applyFont="1" applyFill="1" applyBorder="1" applyAlignment="1">
      <alignment horizontal="center" vertical="center" wrapText="1"/>
    </xf>
    <xf numFmtId="164" fontId="2" fillId="0" borderId="14" xfId="54" applyNumberFormat="1" applyFont="1" applyFill="1" applyBorder="1" applyAlignment="1">
      <alignment horizontal="center" vertical="center" wrapText="1"/>
    </xf>
    <xf numFmtId="0" fontId="1" fillId="0" borderId="0" xfId="335" applyFont="1" applyAlignment="1">
      <alignment horizontal="center"/>
      <protection/>
    </xf>
    <xf numFmtId="164" fontId="1" fillId="0" borderId="0" xfId="54" applyNumberFormat="1" applyFont="1" applyAlignment="1">
      <alignment horizontal="center" vertical="center"/>
    </xf>
    <xf numFmtId="0" fontId="1" fillId="0" borderId="0" xfId="335" applyFont="1" applyFill="1" applyBorder="1" applyAlignment="1">
      <alignment horizontal="center"/>
      <protection/>
    </xf>
    <xf numFmtId="164" fontId="6" fillId="0" borderId="34" xfId="54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31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1" fillId="22" borderId="35" xfId="54" applyNumberFormat="1" applyFont="1" applyFill="1" applyBorder="1" applyAlignment="1">
      <alignment horizontal="center" vertical="center" wrapText="1"/>
    </xf>
    <xf numFmtId="164" fontId="3" fillId="22" borderId="21" xfId="40" applyNumberFormat="1" applyFont="1" applyFill="1" applyBorder="1" applyAlignment="1">
      <alignment horizontal="left" vertical="center" wrapText="1"/>
    </xf>
    <xf numFmtId="164" fontId="13" fillId="22" borderId="29" xfId="65" applyNumberFormat="1" applyFont="1" applyFill="1" applyBorder="1" applyAlignment="1">
      <alignment horizontal="center" vertical="center" wrapText="1"/>
    </xf>
    <xf numFmtId="164" fontId="13" fillId="22" borderId="19" xfId="65" applyNumberFormat="1" applyFont="1" applyFill="1" applyBorder="1" applyAlignment="1">
      <alignment horizontal="center" vertical="center" wrapText="1"/>
    </xf>
    <xf numFmtId="164" fontId="13" fillId="22" borderId="35" xfId="65" applyNumberFormat="1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164" fontId="1" fillId="0" borderId="37" xfId="40" applyNumberFormat="1" applyFont="1" applyFill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4" fillId="22" borderId="20" xfId="0" applyNumberFormat="1" applyFont="1" applyFill="1" applyBorder="1" applyAlignment="1">
      <alignment horizontal="center" vertical="center" wrapText="1"/>
    </xf>
    <xf numFmtId="3" fontId="2" fillId="0" borderId="39" xfId="335" applyNumberFormat="1" applyFont="1" applyFill="1" applyBorder="1" applyAlignment="1">
      <alignment horizontal="center" vertical="center" wrapText="1"/>
      <protection/>
    </xf>
    <xf numFmtId="164" fontId="13" fillId="22" borderId="19" xfId="54" applyNumberFormat="1" applyFont="1" applyFill="1" applyBorder="1" applyAlignment="1">
      <alignment horizontal="center" vertical="center" wrapText="1"/>
    </xf>
    <xf numFmtId="164" fontId="13" fillId="22" borderId="30" xfId="54" applyNumberFormat="1" applyFont="1" applyFill="1" applyBorder="1" applyAlignment="1">
      <alignment horizontal="center" vertical="center" wrapText="1"/>
    </xf>
    <xf numFmtId="164" fontId="13" fillId="22" borderId="35" xfId="54" applyNumberFormat="1" applyFont="1" applyFill="1" applyBorder="1" applyAlignment="1">
      <alignment horizontal="center" vertical="center" wrapText="1"/>
    </xf>
    <xf numFmtId="3" fontId="1" fillId="0" borderId="26" xfId="125" applyNumberFormat="1" applyFont="1" applyFill="1" applyBorder="1" applyAlignment="1">
      <alignment horizontal="center" vertical="center"/>
    </xf>
    <xf numFmtId="3" fontId="1" fillId="0" borderId="40" xfId="125" applyNumberFormat="1" applyFont="1" applyFill="1" applyBorder="1" applyAlignment="1">
      <alignment horizontal="center" vertical="center"/>
    </xf>
    <xf numFmtId="3" fontId="1" fillId="0" borderId="24" xfId="125" applyNumberFormat="1" applyFont="1" applyFill="1" applyBorder="1" applyAlignment="1">
      <alignment horizontal="center" vertical="center"/>
    </xf>
    <xf numFmtId="3" fontId="1" fillId="0" borderId="24" xfId="335" applyNumberFormat="1" applyFont="1" applyFill="1" applyBorder="1" applyAlignment="1">
      <alignment horizontal="center"/>
      <protection/>
    </xf>
    <xf numFmtId="3" fontId="1" fillId="0" borderId="41" xfId="335" applyNumberFormat="1" applyFont="1" applyFill="1" applyBorder="1" applyAlignment="1">
      <alignment horizontal="center" vertical="center" wrapText="1"/>
      <protection/>
    </xf>
    <xf numFmtId="3" fontId="1" fillId="0" borderId="25" xfId="125" applyNumberFormat="1" applyFont="1" applyFill="1" applyBorder="1" applyAlignment="1">
      <alignment horizontal="center" vertical="center"/>
    </xf>
    <xf numFmtId="3" fontId="1" fillId="0" borderId="25" xfId="335" applyNumberFormat="1" applyFont="1" applyFill="1" applyBorder="1" applyAlignment="1">
      <alignment horizontal="center"/>
      <protection/>
    </xf>
    <xf numFmtId="3" fontId="1" fillId="0" borderId="42" xfId="335" applyNumberFormat="1" applyFont="1" applyFill="1" applyBorder="1" applyAlignment="1">
      <alignment horizontal="center" vertical="center" wrapText="1"/>
      <protection/>
    </xf>
    <xf numFmtId="3" fontId="1" fillId="0" borderId="43" xfId="335" applyNumberFormat="1" applyFont="1" applyFill="1" applyBorder="1" applyAlignment="1">
      <alignment horizontal="center" vertical="center" wrapText="1"/>
      <protection/>
    </xf>
    <xf numFmtId="3" fontId="1" fillId="0" borderId="44" xfId="335" applyNumberFormat="1" applyFont="1" applyFill="1" applyBorder="1" applyAlignment="1">
      <alignment horizontal="center" vertical="center" wrapText="1"/>
      <protection/>
    </xf>
    <xf numFmtId="3" fontId="1" fillId="24" borderId="44" xfId="335" applyNumberFormat="1" applyFont="1" applyFill="1" applyBorder="1" applyAlignment="1">
      <alignment horizontal="center" vertical="center" wrapText="1"/>
      <protection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20" xfId="335" applyNumberFormat="1" applyFont="1" applyFill="1" applyBorder="1" applyAlignment="1">
      <alignment horizontal="center" vertical="center" wrapText="1"/>
      <protection/>
    </xf>
    <xf numFmtId="3" fontId="1" fillId="0" borderId="46" xfId="335" applyNumberFormat="1" applyFont="1" applyFill="1" applyBorder="1" applyAlignment="1">
      <alignment horizontal="center" vertical="center" wrapText="1"/>
      <protection/>
    </xf>
    <xf numFmtId="3" fontId="1" fillId="0" borderId="11" xfId="335" applyNumberFormat="1" applyFont="1" applyFill="1" applyBorder="1" applyAlignment="1">
      <alignment horizontal="center" vertical="center" wrapText="1"/>
      <protection/>
    </xf>
    <xf numFmtId="3" fontId="1" fillId="24" borderId="11" xfId="335" applyNumberFormat="1" applyFont="1" applyFill="1" applyBorder="1" applyAlignment="1">
      <alignment horizontal="center" vertical="center" wrapText="1"/>
      <protection/>
    </xf>
    <xf numFmtId="3" fontId="1" fillId="0" borderId="39" xfId="335" applyNumberFormat="1" applyFont="1" applyFill="1" applyBorder="1" applyAlignment="1">
      <alignment horizontal="center" vertical="center" wrapText="1"/>
      <protection/>
    </xf>
    <xf numFmtId="3" fontId="1" fillId="24" borderId="24" xfId="125" applyNumberFormat="1" applyFont="1" applyFill="1" applyBorder="1" applyAlignment="1">
      <alignment horizontal="center" vertical="center"/>
    </xf>
    <xf numFmtId="3" fontId="1" fillId="24" borderId="24" xfId="0" applyNumberFormat="1" applyFont="1" applyFill="1" applyBorder="1" applyAlignment="1">
      <alignment horizontal="center" vertical="center"/>
    </xf>
    <xf numFmtId="3" fontId="1" fillId="24" borderId="25" xfId="125" applyNumberFormat="1" applyFont="1" applyFill="1" applyBorder="1" applyAlignment="1">
      <alignment horizontal="center" vertical="center"/>
    </xf>
    <xf numFmtId="3" fontId="1" fillId="24" borderId="25" xfId="335" applyNumberFormat="1" applyFont="1" applyFill="1" applyBorder="1" applyAlignment="1">
      <alignment horizontal="center" vertical="center" wrapText="1"/>
      <protection/>
    </xf>
    <xf numFmtId="3" fontId="1" fillId="24" borderId="25" xfId="0" applyNumberFormat="1" applyFont="1" applyFill="1" applyBorder="1" applyAlignment="1">
      <alignment horizontal="center" vertical="center" wrapText="1"/>
    </xf>
    <xf numFmtId="3" fontId="1" fillId="0" borderId="47" xfId="335" applyNumberFormat="1" applyFont="1" applyFill="1" applyBorder="1" applyAlignment="1">
      <alignment horizontal="center" vertical="center" wrapText="1"/>
      <protection/>
    </xf>
    <xf numFmtId="3" fontId="1" fillId="0" borderId="48" xfId="335" applyNumberFormat="1" applyFont="1" applyFill="1" applyBorder="1" applyAlignment="1">
      <alignment horizontal="center" vertical="center" wrapText="1"/>
      <protection/>
    </xf>
    <xf numFmtId="3" fontId="1" fillId="24" borderId="33" xfId="335" applyNumberFormat="1" applyFont="1" applyFill="1" applyBorder="1" applyAlignment="1">
      <alignment horizontal="center" vertical="center" wrapText="1"/>
      <protection/>
    </xf>
    <xf numFmtId="3" fontId="1" fillId="0" borderId="49" xfId="335" applyNumberFormat="1" applyFont="1" applyFill="1" applyBorder="1" applyAlignment="1">
      <alignment horizontal="center" vertical="center" wrapText="1"/>
      <protection/>
    </xf>
    <xf numFmtId="3" fontId="1" fillId="0" borderId="44" xfId="335" applyNumberFormat="1" applyFont="1" applyFill="1" applyBorder="1" applyAlignment="1">
      <alignment horizontal="center"/>
      <protection/>
    </xf>
    <xf numFmtId="3" fontId="11" fillId="0" borderId="26" xfId="125" applyNumberFormat="1" applyFont="1" applyFill="1" applyBorder="1" applyAlignment="1">
      <alignment horizontal="center" vertical="center"/>
    </xf>
    <xf numFmtId="3" fontId="11" fillId="0" borderId="40" xfId="125" applyNumberFormat="1" applyFont="1" applyFill="1" applyBorder="1" applyAlignment="1">
      <alignment horizontal="center" vertical="center"/>
    </xf>
    <xf numFmtId="3" fontId="11" fillId="0" borderId="24" xfId="125" applyNumberFormat="1" applyFont="1" applyFill="1" applyBorder="1" applyAlignment="1">
      <alignment horizontal="center" vertical="center"/>
    </xf>
    <xf numFmtId="3" fontId="1" fillId="25" borderId="24" xfId="335" applyNumberFormat="1" applyFont="1" applyFill="1" applyBorder="1" applyAlignment="1">
      <alignment horizontal="center"/>
      <protection/>
    </xf>
    <xf numFmtId="3" fontId="1" fillId="25" borderId="25" xfId="335" applyNumberFormat="1" applyFont="1" applyFill="1" applyBorder="1" applyAlignment="1">
      <alignment horizontal="center"/>
      <protection/>
    </xf>
    <xf numFmtId="3" fontId="1" fillId="0" borderId="50" xfId="335" applyNumberFormat="1" applyFont="1" applyFill="1" applyBorder="1" applyAlignment="1">
      <alignment horizontal="center" vertical="center" wrapText="1"/>
      <protection/>
    </xf>
    <xf numFmtId="3" fontId="1" fillId="25" borderId="44" xfId="335" applyNumberFormat="1" applyFont="1" applyFill="1" applyBorder="1" applyAlignment="1">
      <alignment horizontal="center"/>
      <protection/>
    </xf>
    <xf numFmtId="3" fontId="1" fillId="0" borderId="20" xfId="346" applyNumberFormat="1" applyFont="1" applyFill="1" applyBorder="1" applyAlignment="1">
      <alignment horizontal="center" vertical="center" wrapText="1"/>
      <protection/>
    </xf>
    <xf numFmtId="3" fontId="1" fillId="0" borderId="46" xfId="346" applyNumberFormat="1" applyFont="1" applyFill="1" applyBorder="1" applyAlignment="1">
      <alignment horizontal="center" vertical="center" wrapText="1"/>
      <protection/>
    </xf>
    <xf numFmtId="3" fontId="1" fillId="0" borderId="11" xfId="346" applyNumberFormat="1" applyFont="1" applyFill="1" applyBorder="1" applyAlignment="1">
      <alignment horizontal="center" vertical="center" wrapText="1"/>
      <protection/>
    </xf>
    <xf numFmtId="3" fontId="1" fillId="25" borderId="11" xfId="335" applyNumberFormat="1" applyFont="1" applyFill="1" applyBorder="1" applyAlignment="1">
      <alignment horizontal="center"/>
      <protection/>
    </xf>
    <xf numFmtId="3" fontId="1" fillId="24" borderId="25" xfId="125" applyNumberFormat="1" applyFont="1" applyFill="1" applyBorder="1" applyAlignment="1">
      <alignment horizontal="center" vertical="center" wrapText="1"/>
    </xf>
    <xf numFmtId="3" fontId="1" fillId="24" borderId="42" xfId="335" applyNumberFormat="1" applyFont="1" applyFill="1" applyBorder="1" applyAlignment="1">
      <alignment horizontal="center" vertical="center" wrapText="1"/>
      <protection/>
    </xf>
    <xf numFmtId="3" fontId="1" fillId="24" borderId="44" xfId="125" applyNumberFormat="1" applyFont="1" applyFill="1" applyBorder="1" applyAlignment="1">
      <alignment horizontal="center" vertical="center" wrapText="1"/>
    </xf>
    <xf numFmtId="3" fontId="1" fillId="24" borderId="41" xfId="335" applyNumberFormat="1" applyFont="1" applyFill="1" applyBorder="1" applyAlignment="1">
      <alignment horizontal="center" vertical="center" wrapText="1"/>
      <protection/>
    </xf>
    <xf numFmtId="3" fontId="1" fillId="24" borderId="43" xfId="335" applyNumberFormat="1" applyFont="1" applyFill="1" applyBorder="1" applyAlignment="1">
      <alignment horizontal="center" vertical="center" wrapText="1"/>
      <protection/>
    </xf>
    <xf numFmtId="3" fontId="1" fillId="24" borderId="46" xfId="335" applyNumberFormat="1" applyFont="1" applyFill="1" applyBorder="1" applyAlignment="1">
      <alignment horizontal="center" vertical="center" wrapText="1"/>
      <protection/>
    </xf>
    <xf numFmtId="3" fontId="1" fillId="24" borderId="40" xfId="125" applyNumberFormat="1" applyFont="1" applyFill="1" applyBorder="1" applyAlignment="1">
      <alignment horizontal="center" vertical="center"/>
    </xf>
    <xf numFmtId="3" fontId="1" fillId="0" borderId="40" xfId="149" applyNumberFormat="1" applyFont="1" applyFill="1" applyBorder="1" applyAlignment="1">
      <alignment horizontal="center" vertical="center"/>
    </xf>
    <xf numFmtId="3" fontId="1" fillId="0" borderId="41" xfId="365" applyNumberFormat="1" applyFont="1" applyFill="1" applyBorder="1" applyAlignment="1">
      <alignment horizontal="center" vertical="center" wrapText="1"/>
      <protection/>
    </xf>
    <xf numFmtId="3" fontId="1" fillId="0" borderId="20" xfId="365" applyNumberFormat="1" applyFont="1" applyFill="1" applyBorder="1" applyAlignment="1">
      <alignment horizontal="center" vertical="center" wrapText="1"/>
      <protection/>
    </xf>
    <xf numFmtId="3" fontId="1" fillId="0" borderId="46" xfId="365" applyNumberFormat="1" applyFont="1" applyFill="1" applyBorder="1" applyAlignment="1">
      <alignment horizontal="center" vertical="center" wrapText="1"/>
      <protection/>
    </xf>
    <xf numFmtId="3" fontId="1" fillId="0" borderId="11" xfId="365" applyNumberFormat="1" applyFont="1" applyFill="1" applyBorder="1" applyAlignment="1">
      <alignment horizontal="center" vertical="center" wrapText="1"/>
      <protection/>
    </xf>
    <xf numFmtId="3" fontId="1" fillId="0" borderId="44" xfId="384" applyNumberFormat="1" applyFont="1" applyFill="1" applyBorder="1" applyAlignment="1">
      <alignment horizontal="center" vertical="center" wrapText="1"/>
      <protection/>
    </xf>
    <xf numFmtId="3" fontId="1" fillId="0" borderId="11" xfId="384" applyNumberFormat="1" applyFont="1" applyFill="1" applyBorder="1" applyAlignment="1">
      <alignment horizontal="center" vertical="center" wrapText="1"/>
      <protection/>
    </xf>
    <xf numFmtId="3" fontId="1" fillId="0" borderId="41" xfId="384" applyNumberFormat="1" applyFont="1" applyFill="1" applyBorder="1" applyAlignment="1">
      <alignment horizontal="center" vertical="center" wrapText="1"/>
      <protection/>
    </xf>
    <xf numFmtId="3" fontId="1" fillId="24" borderId="26" xfId="125" applyNumberFormat="1" applyFont="1" applyFill="1" applyBorder="1" applyAlignment="1">
      <alignment horizontal="center" vertical="center"/>
    </xf>
    <xf numFmtId="3" fontId="1" fillId="24" borderId="27" xfId="335" applyNumberFormat="1" applyFont="1" applyFill="1" applyBorder="1" applyAlignment="1">
      <alignment horizontal="center" vertical="center" wrapText="1"/>
      <protection/>
    </xf>
    <xf numFmtId="3" fontId="1" fillId="24" borderId="20" xfId="335" applyNumberFormat="1" applyFont="1" applyFill="1" applyBorder="1" applyAlignment="1">
      <alignment horizontal="center" vertical="center" wrapText="1"/>
      <protection/>
    </xf>
    <xf numFmtId="3" fontId="1" fillId="24" borderId="24" xfId="0" applyNumberFormat="1" applyFont="1" applyFill="1" applyBorder="1" applyAlignment="1">
      <alignment horizontal="center" vertical="center" wrapText="1"/>
    </xf>
    <xf numFmtId="3" fontId="1" fillId="0" borderId="40" xfId="335" applyNumberFormat="1" applyFont="1" applyFill="1" applyBorder="1" applyAlignment="1">
      <alignment horizontal="center" vertical="center" wrapText="1"/>
      <protection/>
    </xf>
    <xf numFmtId="3" fontId="1" fillId="24" borderId="24" xfId="335" applyNumberFormat="1" applyFont="1" applyFill="1" applyBorder="1" applyAlignment="1">
      <alignment horizontal="center" vertical="center" wrapText="1"/>
      <protection/>
    </xf>
    <xf numFmtId="3" fontId="1" fillId="24" borderId="24" xfId="437" applyNumberFormat="1" applyFont="1" applyFill="1" applyBorder="1" applyAlignment="1">
      <alignment horizontal="center" vertical="center" wrapText="1"/>
      <protection/>
    </xf>
    <xf numFmtId="3" fontId="1" fillId="24" borderId="25" xfId="437" applyNumberFormat="1" applyFont="1" applyFill="1" applyBorder="1" applyAlignment="1">
      <alignment horizontal="center" vertical="center" wrapText="1"/>
      <protection/>
    </xf>
    <xf numFmtId="3" fontId="2" fillId="22" borderId="20" xfId="335" applyNumberFormat="1" applyFont="1" applyFill="1" applyBorder="1" applyAlignment="1">
      <alignment horizontal="center" vertical="center" wrapText="1"/>
      <protection/>
    </xf>
    <xf numFmtId="3" fontId="2" fillId="22" borderId="11" xfId="335" applyNumberFormat="1" applyFont="1" applyFill="1" applyBorder="1" applyAlignment="1">
      <alignment horizontal="center" vertical="center" wrapText="1"/>
      <protection/>
    </xf>
    <xf numFmtId="3" fontId="1" fillId="0" borderId="51" xfId="335" applyNumberFormat="1" applyFont="1" applyFill="1" applyBorder="1" applyAlignment="1">
      <alignment horizontal="center" vertical="center" wrapText="1"/>
      <protection/>
    </xf>
    <xf numFmtId="3" fontId="1" fillId="0" borderId="19" xfId="335" applyNumberFormat="1" applyFont="1" applyFill="1" applyBorder="1" applyAlignment="1">
      <alignment horizontal="center" vertical="center" wrapText="1"/>
      <protection/>
    </xf>
    <xf numFmtId="3" fontId="1" fillId="0" borderId="35" xfId="335" applyNumberFormat="1" applyFont="1" applyFill="1" applyBorder="1" applyAlignment="1">
      <alignment horizontal="center" vertical="center" wrapText="1"/>
      <protection/>
    </xf>
    <xf numFmtId="3" fontId="1" fillId="0" borderId="52" xfId="0" applyNumberFormat="1" applyFont="1" applyFill="1" applyBorder="1" applyAlignment="1">
      <alignment horizontal="center" vertical="center"/>
    </xf>
    <xf numFmtId="3" fontId="1" fillId="0" borderId="24" xfId="335" applyNumberFormat="1" applyFont="1" applyFill="1" applyBorder="1">
      <alignment/>
      <protection/>
    </xf>
    <xf numFmtId="3" fontId="1" fillId="25" borderId="24" xfId="335" applyNumberFormat="1" applyFont="1" applyFill="1" applyBorder="1">
      <alignment/>
      <protection/>
    </xf>
    <xf numFmtId="3" fontId="1" fillId="0" borderId="27" xfId="346" applyNumberFormat="1" applyFont="1" applyFill="1" applyBorder="1" applyAlignment="1">
      <alignment horizontal="center" vertical="center" wrapText="1"/>
      <protection/>
    </xf>
    <xf numFmtId="3" fontId="1" fillId="0" borderId="42" xfId="346" applyNumberFormat="1" applyFont="1" applyFill="1" applyBorder="1" applyAlignment="1">
      <alignment horizontal="center" vertical="center" wrapText="1"/>
      <protection/>
    </xf>
    <xf numFmtId="3" fontId="1" fillId="0" borderId="38" xfId="335" applyNumberFormat="1" applyFont="1" applyFill="1" applyBorder="1" applyAlignment="1">
      <alignment horizontal="center" vertical="center" wrapText="1"/>
      <protection/>
    </xf>
    <xf numFmtId="3" fontId="1" fillId="24" borderId="19" xfId="335" applyNumberFormat="1" applyFont="1" applyFill="1" applyBorder="1" applyAlignment="1">
      <alignment horizontal="center" vertical="center" wrapText="1"/>
      <protection/>
    </xf>
    <xf numFmtId="3" fontId="1" fillId="0" borderId="53" xfId="335" applyNumberFormat="1" applyFont="1" applyFill="1" applyBorder="1" applyAlignment="1">
      <alignment horizontal="center" vertical="center" wrapText="1"/>
      <protection/>
    </xf>
    <xf numFmtId="164" fontId="1" fillId="22" borderId="44" xfId="54" applyNumberFormat="1" applyFont="1" applyFill="1" applyBorder="1" applyAlignment="1">
      <alignment horizontal="center" vertical="center" wrapText="1"/>
    </xf>
    <xf numFmtId="164" fontId="1" fillId="22" borderId="54" xfId="54" applyNumberFormat="1" applyFont="1" applyFill="1" applyBorder="1" applyAlignment="1">
      <alignment horizontal="center" vertical="center" wrapText="1"/>
    </xf>
    <xf numFmtId="164" fontId="1" fillId="22" borderId="45" xfId="54" applyNumberFormat="1" applyFont="1" applyFill="1" applyBorder="1" applyAlignment="1">
      <alignment horizontal="center" vertical="center" wrapText="1"/>
    </xf>
    <xf numFmtId="3" fontId="1" fillId="0" borderId="25" xfId="346" applyNumberFormat="1" applyFont="1" applyFill="1" applyBorder="1" applyAlignment="1">
      <alignment horizontal="center" vertical="center" wrapText="1"/>
      <protection/>
    </xf>
    <xf numFmtId="3" fontId="1" fillId="0" borderId="25" xfId="365" applyNumberFormat="1" applyFont="1" applyFill="1" applyBorder="1" applyAlignment="1">
      <alignment horizontal="center" vertical="center" wrapText="1"/>
      <protection/>
    </xf>
    <xf numFmtId="3" fontId="1" fillId="0" borderId="25" xfId="384" applyNumberFormat="1" applyFont="1" applyFill="1" applyBorder="1" applyAlignment="1">
      <alignment horizontal="center" vertical="center" wrapText="1"/>
      <protection/>
    </xf>
    <xf numFmtId="3" fontId="1" fillId="0" borderId="27" xfId="365" applyNumberFormat="1" applyFont="1" applyFill="1" applyBorder="1" applyAlignment="1">
      <alignment horizontal="center" vertical="center" wrapText="1"/>
      <protection/>
    </xf>
    <xf numFmtId="3" fontId="1" fillId="0" borderId="27" xfId="384" applyNumberFormat="1" applyFont="1" applyFill="1" applyBorder="1" applyAlignment="1">
      <alignment horizontal="center" vertical="center" wrapText="1"/>
      <protection/>
    </xf>
    <xf numFmtId="3" fontId="1" fillId="0" borderId="26" xfId="149" applyNumberFormat="1" applyFont="1" applyFill="1" applyBorder="1" applyAlignment="1">
      <alignment horizontal="center" vertical="center"/>
    </xf>
    <xf numFmtId="3" fontId="1" fillId="0" borderId="24" xfId="149" applyNumberFormat="1" applyFont="1" applyFill="1" applyBorder="1" applyAlignment="1">
      <alignment horizontal="center" vertical="center"/>
    </xf>
    <xf numFmtId="3" fontId="1" fillId="0" borderId="26" xfId="158" applyNumberFormat="1" applyFont="1" applyFill="1" applyBorder="1" applyAlignment="1">
      <alignment horizontal="center" vertical="center"/>
    </xf>
    <xf numFmtId="3" fontId="1" fillId="0" borderId="24" xfId="158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2" fillId="22" borderId="20" xfId="0" applyNumberFormat="1" applyFont="1" applyFill="1" applyBorder="1" applyAlignment="1">
      <alignment horizontal="center" vertical="center"/>
    </xf>
    <xf numFmtId="3" fontId="2" fillId="22" borderId="11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164" fontId="8" fillId="24" borderId="55" xfId="40" applyNumberFormat="1" applyFont="1" applyFill="1" applyBorder="1" applyAlignment="1">
      <alignment horizontal="left" vertical="center" wrapText="1"/>
    </xf>
    <xf numFmtId="164" fontId="8" fillId="24" borderId="10" xfId="40" applyNumberFormat="1" applyFont="1" applyFill="1" applyBorder="1" applyAlignment="1">
      <alignment horizontal="left" vertical="center" wrapText="1"/>
    </xf>
    <xf numFmtId="3" fontId="14" fillId="0" borderId="20" xfId="0" applyNumberFormat="1" applyFont="1" applyBorder="1" applyAlignment="1">
      <alignment horizontal="center" vertical="center"/>
    </xf>
    <xf numFmtId="164" fontId="3" fillId="22" borderId="21" xfId="65" applyNumberFormat="1" applyFont="1" applyFill="1" applyBorder="1" applyAlignment="1">
      <alignment horizontal="left" vertical="center" wrapText="1"/>
    </xf>
    <xf numFmtId="164" fontId="2" fillId="22" borderId="55" xfId="54" applyNumberFormat="1" applyFont="1" applyFill="1" applyBorder="1" applyAlignment="1">
      <alignment vertical="center" wrapText="1"/>
    </xf>
    <xf numFmtId="164" fontId="2" fillId="22" borderId="10" xfId="54" applyNumberFormat="1" applyFont="1" applyFill="1" applyBorder="1" applyAlignment="1">
      <alignment vertical="center" wrapText="1"/>
    </xf>
    <xf numFmtId="164" fontId="2" fillId="22" borderId="37" xfId="54" applyNumberFormat="1" applyFont="1" applyFill="1" applyBorder="1" applyAlignment="1">
      <alignment vertical="center" wrapText="1"/>
    </xf>
    <xf numFmtId="3" fontId="1" fillId="0" borderId="27" xfId="125" applyNumberFormat="1" applyFont="1" applyFill="1" applyBorder="1" applyAlignment="1">
      <alignment horizontal="center" vertical="center"/>
    </xf>
    <xf numFmtId="164" fontId="1" fillId="0" borderId="25" xfId="40" applyNumberFormat="1" applyFont="1" applyFill="1" applyBorder="1" applyAlignment="1">
      <alignment horizontal="center" vertical="center"/>
    </xf>
    <xf numFmtId="3" fontId="1" fillId="0" borderId="51" xfId="125" applyNumberFormat="1" applyFont="1" applyFill="1" applyBorder="1" applyAlignment="1">
      <alignment horizontal="center" vertical="center"/>
    </xf>
    <xf numFmtId="3" fontId="1" fillId="0" borderId="19" xfId="125" applyNumberFormat="1" applyFont="1" applyFill="1" applyBorder="1" applyAlignment="1">
      <alignment horizontal="center" vertical="center"/>
    </xf>
    <xf numFmtId="164" fontId="1" fillId="0" borderId="19" xfId="4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3" fontId="1" fillId="0" borderId="28" xfId="335" applyNumberFormat="1" applyFont="1" applyFill="1" applyBorder="1" applyAlignment="1">
      <alignment horizontal="center" vertical="center" wrapText="1"/>
      <protection/>
    </xf>
    <xf numFmtId="165" fontId="1" fillId="0" borderId="38" xfId="40" applyNumberFormat="1" applyFont="1" applyFill="1" applyBorder="1" applyAlignment="1">
      <alignment horizontal="center" vertical="center"/>
    </xf>
    <xf numFmtId="165" fontId="1" fillId="0" borderId="28" xfId="40" applyNumberFormat="1" applyFont="1" applyFill="1" applyBorder="1" applyAlignment="1">
      <alignment horizontal="center" vertical="center"/>
    </xf>
    <xf numFmtId="165" fontId="1" fillId="0" borderId="35" xfId="40" applyNumberFormat="1" applyFont="1" applyFill="1" applyBorder="1" applyAlignment="1">
      <alignment horizontal="center" vertical="center"/>
    </xf>
    <xf numFmtId="3" fontId="1" fillId="0" borderId="0" xfId="335" applyNumberFormat="1" applyFont="1" applyAlignment="1">
      <alignment horizontal="center"/>
      <protection/>
    </xf>
    <xf numFmtId="3" fontId="1" fillId="0" borderId="0" xfId="335" applyNumberFormat="1" applyFont="1" applyFill="1" applyBorder="1" applyAlignment="1">
      <alignment horizontal="center"/>
      <protection/>
    </xf>
    <xf numFmtId="0" fontId="1" fillId="0" borderId="56" xfId="0" applyFont="1" applyFill="1" applyBorder="1" applyAlignment="1">
      <alignment vertical="center" wrapText="1"/>
    </xf>
    <xf numFmtId="164" fontId="2" fillId="22" borderId="21" xfId="54" applyNumberFormat="1" applyFont="1" applyFill="1" applyBorder="1" applyAlignment="1">
      <alignment horizontal="left" vertical="center" wrapText="1"/>
    </xf>
    <xf numFmtId="164" fontId="2" fillId="22" borderId="15" xfId="54" applyNumberFormat="1" applyFont="1" applyFill="1" applyBorder="1" applyAlignment="1">
      <alignment vertical="center" wrapText="1"/>
    </xf>
    <xf numFmtId="3" fontId="1" fillId="0" borderId="42" xfId="125" applyNumberFormat="1" applyFont="1" applyFill="1" applyBorder="1" applyAlignment="1">
      <alignment horizontal="center" vertical="center"/>
    </xf>
    <xf numFmtId="3" fontId="1" fillId="0" borderId="44" xfId="125" applyNumberFormat="1" applyFont="1" applyFill="1" applyBorder="1" applyAlignment="1">
      <alignment horizontal="center" vertical="center"/>
    </xf>
    <xf numFmtId="164" fontId="1" fillId="0" borderId="44" xfId="40" applyNumberFormat="1" applyFont="1" applyFill="1" applyBorder="1" applyAlignment="1">
      <alignment horizontal="center" vertical="center"/>
    </xf>
    <xf numFmtId="165" fontId="1" fillId="0" borderId="45" xfId="40" applyNumberFormat="1" applyFont="1" applyFill="1" applyBorder="1" applyAlignment="1">
      <alignment horizontal="center" vertical="center"/>
    </xf>
    <xf numFmtId="164" fontId="20" fillId="0" borderId="25" xfId="54" applyNumberFormat="1" applyFont="1" applyFill="1" applyBorder="1" applyAlignment="1">
      <alignment horizontal="left" vertical="center" wrapText="1"/>
    </xf>
    <xf numFmtId="3" fontId="2" fillId="22" borderId="11" xfId="33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164" fontId="5" fillId="0" borderId="25" xfId="335" applyNumberFormat="1" applyFont="1" applyFill="1" applyBorder="1" applyAlignment="1">
      <alignment horizontal="center" vertical="center" wrapText="1"/>
      <protection/>
    </xf>
    <xf numFmtId="164" fontId="1" fillId="0" borderId="24" xfId="125" applyNumberFormat="1" applyFont="1" applyFill="1" applyBorder="1" applyAlignment="1">
      <alignment horizontal="center" vertical="center"/>
    </xf>
    <xf numFmtId="164" fontId="6" fillId="0" borderId="57" xfId="54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center" vertical="center"/>
    </xf>
    <xf numFmtId="164" fontId="1" fillId="0" borderId="25" xfId="125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335" applyFont="1" applyFill="1" applyBorder="1" applyAlignment="1">
      <alignment horizontal="center" vertical="center" wrapText="1"/>
      <protection/>
    </xf>
    <xf numFmtId="0" fontId="1" fillId="0" borderId="25" xfId="335" applyFont="1" applyFill="1" applyBorder="1" applyAlignment="1">
      <alignment horizontal="center" vertical="center" wrapText="1"/>
      <protection/>
    </xf>
    <xf numFmtId="3" fontId="1" fillId="0" borderId="33" xfId="158" applyNumberFormat="1" applyFont="1" applyFill="1" applyBorder="1" applyAlignment="1">
      <alignment horizontal="center" vertical="center"/>
    </xf>
    <xf numFmtId="3" fontId="1" fillId="0" borderId="25" xfId="158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" fillId="0" borderId="26" xfId="158" applyNumberFormat="1" applyFont="1" applyFill="1" applyBorder="1" applyAlignment="1">
      <alignment horizontal="center" vertical="center"/>
    </xf>
    <xf numFmtId="164" fontId="1" fillId="0" borderId="24" xfId="158" applyNumberFormat="1" applyFont="1" applyFill="1" applyBorder="1" applyAlignment="1">
      <alignment horizontal="center" vertical="center"/>
    </xf>
    <xf numFmtId="3" fontId="1" fillId="0" borderId="25" xfId="517" applyNumberFormat="1" applyFont="1" applyFill="1" applyBorder="1" applyAlignment="1">
      <alignment horizontal="center" vertical="center"/>
      <protection/>
    </xf>
    <xf numFmtId="3" fontId="11" fillId="0" borderId="25" xfId="516" applyNumberFormat="1" applyFont="1" applyFill="1" applyBorder="1" applyAlignment="1">
      <alignment horizontal="center" vertical="center"/>
      <protection/>
    </xf>
    <xf numFmtId="3" fontId="1" fillId="0" borderId="38" xfId="0" applyNumberFormat="1" applyFont="1" applyFill="1" applyBorder="1" applyAlignment="1">
      <alignment horizontal="center" vertical="center"/>
    </xf>
    <xf numFmtId="3" fontId="2" fillId="22" borderId="39" xfId="336" applyNumberFormat="1" applyFont="1" applyFill="1" applyBorder="1" applyAlignment="1">
      <alignment horizontal="center" vertical="center" wrapText="1"/>
      <protection/>
    </xf>
    <xf numFmtId="3" fontId="2" fillId="22" borderId="39" xfId="335" applyNumberFormat="1" applyFont="1" applyFill="1" applyBorder="1" applyAlignment="1">
      <alignment horizontal="center" vertical="center" wrapText="1"/>
      <protection/>
    </xf>
    <xf numFmtId="164" fontId="1" fillId="0" borderId="33" xfId="125" applyNumberFormat="1" applyFont="1" applyFill="1" applyBorder="1" applyAlignment="1">
      <alignment horizontal="center" vertical="center"/>
    </xf>
    <xf numFmtId="3" fontId="1" fillId="25" borderId="11" xfId="335" applyNumberFormat="1" applyFont="1" applyFill="1" applyBorder="1" applyAlignment="1">
      <alignment horizontal="center" vertical="center" wrapText="1"/>
      <protection/>
    </xf>
    <xf numFmtId="0" fontId="1" fillId="0" borderId="40" xfId="335" applyFont="1" applyFill="1" applyBorder="1" applyAlignment="1">
      <alignment horizontal="center"/>
      <protection/>
    </xf>
    <xf numFmtId="0" fontId="1" fillId="0" borderId="24" xfId="335" applyFont="1" applyFill="1" applyBorder="1" applyAlignment="1">
      <alignment horizontal="center"/>
      <protection/>
    </xf>
    <xf numFmtId="0" fontId="1" fillId="0" borderId="41" xfId="335" applyFont="1" applyFill="1" applyBorder="1" applyAlignment="1">
      <alignment horizontal="center"/>
      <protection/>
    </xf>
    <xf numFmtId="0" fontId="1" fillId="0" borderId="25" xfId="335" applyFont="1" applyFill="1" applyBorder="1" applyAlignment="1">
      <alignment horizontal="center"/>
      <protection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/>
    </xf>
    <xf numFmtId="3" fontId="2" fillId="22" borderId="39" xfId="0" applyNumberFormat="1" applyFont="1" applyFill="1" applyBorder="1" applyAlignment="1">
      <alignment horizontal="center" vertical="center"/>
    </xf>
    <xf numFmtId="0" fontId="1" fillId="0" borderId="26" xfId="335" applyFont="1" applyFill="1" applyBorder="1" applyAlignment="1">
      <alignment horizontal="center" vertical="center"/>
      <protection/>
    </xf>
    <xf numFmtId="0" fontId="1" fillId="0" borderId="20" xfId="335" applyFont="1" applyFill="1" applyBorder="1" applyAlignment="1">
      <alignment horizontal="center" vertical="center"/>
      <protection/>
    </xf>
    <xf numFmtId="3" fontId="1" fillId="0" borderId="39" xfId="346" applyNumberFormat="1" applyFont="1" applyFill="1" applyBorder="1" applyAlignment="1">
      <alignment horizontal="center" vertical="center" wrapText="1"/>
      <protection/>
    </xf>
    <xf numFmtId="3" fontId="13" fillId="0" borderId="0" xfId="0" applyNumberFormat="1" applyFont="1" applyAlignment="1">
      <alignment horizontal="center"/>
    </xf>
    <xf numFmtId="164" fontId="2" fillId="0" borderId="50" xfId="54" applyNumberFormat="1" applyFont="1" applyFill="1" applyBorder="1" applyAlignment="1">
      <alignment horizontal="center" vertical="center" wrapText="1"/>
    </xf>
    <xf numFmtId="164" fontId="2" fillId="0" borderId="58" xfId="54" applyNumberFormat="1" applyFont="1" applyFill="1" applyBorder="1" applyAlignment="1">
      <alignment horizontal="center" vertical="center" wrapText="1"/>
    </xf>
    <xf numFmtId="164" fontId="3" fillId="22" borderId="34" xfId="54" applyNumberFormat="1" applyFont="1" applyFill="1" applyBorder="1" applyAlignment="1">
      <alignment horizontal="left" vertical="center" wrapText="1"/>
    </xf>
    <xf numFmtId="164" fontId="3" fillId="22" borderId="57" xfId="54" applyNumberFormat="1" applyFont="1" applyFill="1" applyBorder="1" applyAlignment="1">
      <alignment horizontal="left" vertical="center" wrapText="1"/>
    </xf>
    <xf numFmtId="164" fontId="21" fillId="0" borderId="25" xfId="54" applyNumberFormat="1" applyFont="1" applyFill="1" applyBorder="1" applyAlignment="1">
      <alignment horizontal="left" vertical="center" wrapText="1"/>
    </xf>
    <xf numFmtId="3" fontId="23" fillId="26" borderId="24" xfId="522" applyNumberFormat="1" applyFont="1" applyFill="1" applyBorder="1" applyAlignment="1">
      <alignment horizontal="center"/>
    </xf>
    <xf numFmtId="3" fontId="23" fillId="26" borderId="25" xfId="522" applyNumberFormat="1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3" fontId="16" fillId="0" borderId="25" xfId="516" applyNumberFormat="1" applyFont="1" applyFill="1" applyBorder="1" applyAlignment="1">
      <alignment horizontal="center"/>
      <protection/>
    </xf>
    <xf numFmtId="3" fontId="13" fillId="0" borderId="28" xfId="516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/>
    </xf>
    <xf numFmtId="3" fontId="23" fillId="26" borderId="44" xfId="522" applyNumberFormat="1" applyFont="1" applyFill="1" applyBorder="1" applyAlignment="1">
      <alignment horizontal="center"/>
    </xf>
    <xf numFmtId="3" fontId="23" fillId="26" borderId="11" xfId="522" applyNumberFormat="1" applyFont="1" applyFill="1" applyBorder="1" applyAlignment="1">
      <alignment horizontal="center"/>
    </xf>
    <xf numFmtId="3" fontId="1" fillId="24" borderId="59" xfId="335" applyNumberFormat="1" applyFont="1" applyFill="1" applyBorder="1" applyAlignment="1">
      <alignment horizontal="center" vertical="center" wrapText="1"/>
      <protection/>
    </xf>
    <xf numFmtId="0" fontId="8" fillId="0" borderId="3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0" xfId="40" applyNumberFormat="1" applyFont="1" applyFill="1" applyBorder="1" applyAlignment="1">
      <alignment horizontal="left" vertical="center" wrapText="1"/>
    </xf>
    <xf numFmtId="164" fontId="5" fillId="0" borderId="25" xfId="85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6" fillId="0" borderId="12" xfId="54" applyNumberFormat="1" applyFont="1" applyFill="1" applyBorder="1" applyAlignment="1">
      <alignment horizontal="center" vertical="center" wrapText="1"/>
    </xf>
    <xf numFmtId="3" fontId="1" fillId="0" borderId="59" xfId="335" applyNumberFormat="1" applyFont="1" applyFill="1" applyBorder="1" applyAlignment="1">
      <alignment horizontal="center" vertical="center" wrapText="1"/>
      <protection/>
    </xf>
    <xf numFmtId="3" fontId="1" fillId="24" borderId="60" xfId="335" applyNumberFormat="1" applyFont="1" applyFill="1" applyBorder="1" applyAlignment="1">
      <alignment horizontal="center" vertical="center" wrapText="1"/>
      <protection/>
    </xf>
    <xf numFmtId="3" fontId="1" fillId="24" borderId="50" xfId="335" applyNumberFormat="1" applyFont="1" applyFill="1" applyBorder="1" applyAlignment="1">
      <alignment horizontal="center" vertical="center" wrapText="1"/>
      <protection/>
    </xf>
    <xf numFmtId="3" fontId="1" fillId="0" borderId="50" xfId="335" applyNumberFormat="1" applyFont="1" applyFill="1" applyBorder="1" applyAlignment="1">
      <alignment horizontal="center"/>
      <protection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61" xfId="0" applyNumberFormat="1" applyFont="1" applyFill="1" applyBorder="1" applyAlignment="1">
      <alignment horizontal="center" vertical="center" wrapText="1"/>
    </xf>
    <xf numFmtId="3" fontId="1" fillId="0" borderId="62" xfId="335" applyNumberFormat="1" applyFont="1" applyFill="1" applyBorder="1" applyAlignment="1">
      <alignment horizontal="center" vertical="center" wrapText="1"/>
      <protection/>
    </xf>
    <xf numFmtId="3" fontId="1" fillId="24" borderId="23" xfId="335" applyNumberFormat="1" applyFont="1" applyFill="1" applyBorder="1" applyAlignment="1">
      <alignment horizontal="center" vertical="center" wrapText="1"/>
      <protection/>
    </xf>
    <xf numFmtId="3" fontId="1" fillId="24" borderId="58" xfId="335" applyNumberFormat="1" applyFont="1" applyFill="1" applyBorder="1" applyAlignment="1">
      <alignment horizontal="center" vertical="center" wrapText="1"/>
      <protection/>
    </xf>
    <xf numFmtId="3" fontId="1" fillId="24" borderId="58" xfId="125" applyNumberFormat="1" applyFont="1" applyFill="1" applyBorder="1" applyAlignment="1">
      <alignment horizontal="center" vertical="center"/>
    </xf>
    <xf numFmtId="3" fontId="1" fillId="24" borderId="58" xfId="0" applyNumberFormat="1" applyFont="1" applyFill="1" applyBorder="1" applyAlignment="1">
      <alignment horizontal="center" vertical="center" wrapText="1"/>
    </xf>
    <xf numFmtId="3" fontId="1" fillId="0" borderId="58" xfId="335" applyNumberFormat="1" applyFont="1" applyFill="1" applyBorder="1" applyAlignment="1">
      <alignment horizontal="center"/>
      <protection/>
    </xf>
    <xf numFmtId="3" fontId="1" fillId="0" borderId="58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60" xfId="335" applyNumberFormat="1" applyFont="1" applyFill="1" applyBorder="1" applyAlignment="1">
      <alignment horizontal="center" vertical="center" wrapText="1"/>
      <protection/>
    </xf>
    <xf numFmtId="3" fontId="1" fillId="0" borderId="44" xfId="335" applyNumberFormat="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left" vertical="center" wrapText="1"/>
    </xf>
    <xf numFmtId="164" fontId="1" fillId="0" borderId="24" xfId="85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3" fontId="2" fillId="22" borderId="20" xfId="336" applyNumberFormat="1" applyFont="1" applyFill="1" applyBorder="1" applyAlignment="1">
      <alignment horizontal="center" vertical="center" wrapText="1"/>
      <protection/>
    </xf>
    <xf numFmtId="3" fontId="1" fillId="25" borderId="50" xfId="335" applyNumberFormat="1" applyFont="1" applyFill="1" applyBorder="1" applyAlignment="1">
      <alignment horizontal="center"/>
      <protection/>
    </xf>
    <xf numFmtId="3" fontId="1" fillId="24" borderId="24" xfId="125" applyNumberFormat="1" applyFont="1" applyFill="1" applyBorder="1" applyAlignment="1">
      <alignment horizontal="center" vertical="center" wrapText="1"/>
    </xf>
    <xf numFmtId="3" fontId="1" fillId="24" borderId="51" xfId="335" applyNumberFormat="1" applyFont="1" applyFill="1" applyBorder="1" applyAlignment="1">
      <alignment horizontal="center" vertical="center" wrapText="1"/>
      <protection/>
    </xf>
    <xf numFmtId="3" fontId="1" fillId="24" borderId="19" xfId="125" applyNumberFormat="1" applyFont="1" applyFill="1" applyBorder="1" applyAlignment="1">
      <alignment horizontal="center" vertical="center" wrapText="1"/>
    </xf>
    <xf numFmtId="3" fontId="1" fillId="24" borderId="50" xfId="125" applyNumberFormat="1" applyFont="1" applyFill="1" applyBorder="1" applyAlignment="1">
      <alignment horizontal="center" vertical="center" wrapText="1"/>
    </xf>
    <xf numFmtId="3" fontId="1" fillId="0" borderId="19" xfId="335" applyNumberFormat="1" applyFont="1" applyFill="1" applyBorder="1" applyAlignment="1">
      <alignment horizontal="center"/>
      <protection/>
    </xf>
    <xf numFmtId="0" fontId="13" fillId="0" borderId="64" xfId="0" applyFont="1" applyFill="1" applyBorder="1" applyAlignment="1">
      <alignment/>
    </xf>
    <xf numFmtId="0" fontId="1" fillId="0" borderId="64" xfId="335" applyFont="1" applyFill="1" applyBorder="1" applyAlignment="1">
      <alignment horizontal="left" vertical="center" wrapText="1"/>
      <protection/>
    </xf>
    <xf numFmtId="0" fontId="15" fillId="0" borderId="64" xfId="0" applyFont="1" applyFill="1" applyBorder="1" applyAlignment="1">
      <alignment/>
    </xf>
    <xf numFmtId="164" fontId="2" fillId="0" borderId="10" xfId="54" applyNumberFormat="1" applyFont="1" applyFill="1" applyBorder="1" applyAlignment="1">
      <alignment horizontal="center" vertical="center" wrapText="1"/>
    </xf>
    <xf numFmtId="3" fontId="1" fillId="0" borderId="61" xfId="335" applyNumberFormat="1" applyFont="1" applyFill="1" applyBorder="1" applyAlignment="1">
      <alignment horizontal="center" vertical="center" wrapText="1"/>
      <protection/>
    </xf>
    <xf numFmtId="164" fontId="6" fillId="0" borderId="17" xfId="54" applyNumberFormat="1" applyFont="1" applyFill="1" applyBorder="1" applyAlignment="1">
      <alignment horizontal="center" vertical="center" wrapText="1"/>
    </xf>
    <xf numFmtId="0" fontId="5" fillId="0" borderId="64" xfId="335" applyFont="1" applyFill="1" applyBorder="1" applyAlignment="1">
      <alignment horizontal="left" vertical="center" wrapText="1"/>
      <protection/>
    </xf>
    <xf numFmtId="164" fontId="6" fillId="0" borderId="16" xfId="54" applyNumberFormat="1" applyFont="1" applyFill="1" applyBorder="1" applyAlignment="1">
      <alignment horizontal="center" vertical="center" wrapText="1"/>
    </xf>
    <xf numFmtId="164" fontId="2" fillId="0" borderId="65" xfId="54" applyNumberFormat="1" applyFont="1" applyFill="1" applyBorder="1" applyAlignment="1">
      <alignment horizontal="center" vertical="center" wrapText="1"/>
    </xf>
    <xf numFmtId="164" fontId="5" fillId="0" borderId="50" xfId="335" applyNumberFormat="1" applyFont="1" applyFill="1" applyBorder="1" applyAlignment="1">
      <alignment horizontal="center" vertical="center" wrapText="1"/>
      <protection/>
    </xf>
    <xf numFmtId="3" fontId="1" fillId="24" borderId="50" xfId="0" applyNumberFormat="1" applyFont="1" applyFill="1" applyBorder="1" applyAlignment="1">
      <alignment horizontal="center" vertical="center" wrapText="1"/>
    </xf>
    <xf numFmtId="3" fontId="1" fillId="24" borderId="62" xfId="335" applyNumberFormat="1" applyFont="1" applyFill="1" applyBorder="1" applyAlignment="1">
      <alignment horizontal="center" vertical="center" wrapText="1"/>
      <protection/>
    </xf>
    <xf numFmtId="3" fontId="1" fillId="24" borderId="40" xfId="335" applyNumberFormat="1" applyFont="1" applyFill="1" applyBorder="1" applyAlignment="1">
      <alignment horizontal="center" vertical="center" wrapText="1"/>
      <protection/>
    </xf>
    <xf numFmtId="0" fontId="13" fillId="0" borderId="64" xfId="0" applyFont="1" applyFill="1" applyBorder="1" applyAlignment="1">
      <alignment horizontal="center" vertical="center"/>
    </xf>
    <xf numFmtId="0" fontId="1" fillId="0" borderId="0" xfId="411" applyFont="1" applyFill="1" applyBorder="1" applyAlignment="1">
      <alignment horizontal="center"/>
      <protection/>
    </xf>
    <xf numFmtId="0" fontId="2" fillId="0" borderId="34" xfId="411" applyFont="1" applyFill="1" applyBorder="1" applyAlignment="1">
      <alignment horizontal="center"/>
      <protection/>
    </xf>
    <xf numFmtId="0" fontId="24" fillId="0" borderId="34" xfId="0" applyFont="1" applyBorder="1" applyAlignment="1">
      <alignment/>
    </xf>
    <xf numFmtId="0" fontId="14" fillId="0" borderId="34" xfId="0" applyFont="1" applyBorder="1" applyAlignment="1">
      <alignment/>
    </xf>
    <xf numFmtId="164" fontId="2" fillId="0" borderId="66" xfId="54" applyNumberFormat="1" applyFont="1" applyFill="1" applyBorder="1" applyAlignment="1">
      <alignment vertical="center" wrapText="1"/>
    </xf>
    <xf numFmtId="164" fontId="2" fillId="0" borderId="12" xfId="54" applyNumberFormat="1" applyFont="1" applyFill="1" applyBorder="1" applyAlignment="1">
      <alignment vertical="center" wrapText="1"/>
    </xf>
    <xf numFmtId="164" fontId="2" fillId="0" borderId="65" xfId="54" applyNumberFormat="1" applyFont="1" applyFill="1" applyBorder="1" applyAlignment="1">
      <alignment horizontal="left" vertical="center" wrapText="1"/>
    </xf>
    <xf numFmtId="0" fontId="1" fillId="0" borderId="16" xfId="41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13" fillId="0" borderId="16" xfId="0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411" applyNumberFormat="1" applyFont="1" applyFill="1" applyBorder="1" applyAlignment="1">
      <alignment horizontal="center" vertical="center" wrapText="1"/>
      <protection/>
    </xf>
    <xf numFmtId="0" fontId="1" fillId="0" borderId="10" xfId="41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3" fontId="1" fillId="0" borderId="10" xfId="327" applyNumberFormat="1" applyFont="1" applyBorder="1" applyAlignment="1">
      <alignment horizontal="center" vertical="center" wrapText="1"/>
      <protection/>
    </xf>
    <xf numFmtId="3" fontId="1" fillId="0" borderId="10" xfId="417" applyNumberFormat="1" applyFont="1" applyBorder="1" applyAlignment="1">
      <alignment horizontal="center" vertical="center" wrapText="1"/>
      <protection/>
    </xf>
    <xf numFmtId="3" fontId="1" fillId="0" borderId="10" xfId="331" applyNumberFormat="1" applyFont="1" applyBorder="1" applyAlignment="1">
      <alignment horizontal="center" vertical="center" wrapText="1"/>
      <protection/>
    </xf>
    <xf numFmtId="3" fontId="1" fillId="0" borderId="10" xfId="485" applyNumberFormat="1" applyFont="1" applyBorder="1" applyAlignment="1">
      <alignment horizontal="center" vertical="center" wrapText="1"/>
      <protection/>
    </xf>
    <xf numFmtId="3" fontId="1" fillId="0" borderId="10" xfId="328" applyNumberFormat="1" applyFont="1" applyBorder="1" applyAlignment="1">
      <alignment horizontal="center" vertical="center" wrapText="1"/>
      <protection/>
    </xf>
    <xf numFmtId="3" fontId="1" fillId="0" borderId="10" xfId="423" applyNumberFormat="1" applyFont="1" applyBorder="1" applyAlignment="1">
      <alignment horizontal="center" vertical="center" wrapText="1"/>
      <protection/>
    </xf>
    <xf numFmtId="3" fontId="1" fillId="0" borderId="10" xfId="418" applyNumberFormat="1" applyFont="1" applyBorder="1" applyAlignment="1">
      <alignment horizontal="center" vertical="center" wrapText="1"/>
      <protection/>
    </xf>
    <xf numFmtId="3" fontId="1" fillId="0" borderId="10" xfId="420" applyNumberFormat="1" applyFont="1" applyBorder="1" applyAlignment="1">
      <alignment horizontal="center" vertical="center" wrapText="1"/>
      <protection/>
    </xf>
    <xf numFmtId="3" fontId="1" fillId="0" borderId="10" xfId="421" applyNumberFormat="1" applyFont="1" applyBorder="1" applyAlignment="1">
      <alignment horizontal="center" vertical="center" wrapText="1"/>
      <protection/>
    </xf>
    <xf numFmtId="3" fontId="1" fillId="0" borderId="10" xfId="486" applyNumberFormat="1" applyFont="1" applyBorder="1" applyAlignment="1">
      <alignment horizontal="center" vertical="center" wrapText="1"/>
      <protection/>
    </xf>
    <xf numFmtId="3" fontId="1" fillId="0" borderId="10" xfId="419" applyNumberFormat="1" applyFont="1" applyBorder="1" applyAlignment="1">
      <alignment horizontal="center" vertical="center" wrapText="1"/>
      <protection/>
    </xf>
    <xf numFmtId="3" fontId="1" fillId="0" borderId="10" xfId="329" applyNumberFormat="1" applyFont="1" applyBorder="1" applyAlignment="1">
      <alignment horizontal="center" vertical="center" wrapText="1"/>
      <protection/>
    </xf>
    <xf numFmtId="3" fontId="1" fillId="0" borderId="10" xfId="424" applyNumberFormat="1" applyFont="1" applyBorder="1" applyAlignment="1">
      <alignment horizontal="center" vertical="center" wrapText="1"/>
      <protection/>
    </xf>
    <xf numFmtId="3" fontId="1" fillId="0" borderId="10" xfId="512" applyNumberFormat="1" applyFont="1" applyBorder="1" applyAlignment="1">
      <alignment horizontal="center" vertical="center" wrapText="1"/>
      <protection/>
    </xf>
    <xf numFmtId="3" fontId="1" fillId="0" borderId="10" xfId="332" applyNumberFormat="1" applyFont="1" applyBorder="1" applyAlignment="1">
      <alignment horizontal="center" vertical="center" wrapText="1"/>
      <protection/>
    </xf>
    <xf numFmtId="3" fontId="1" fillId="0" borderId="10" xfId="492" applyNumberFormat="1" applyFont="1" applyBorder="1" applyAlignment="1">
      <alignment horizontal="center" vertical="center" wrapText="1"/>
      <protection/>
    </xf>
    <xf numFmtId="3" fontId="1" fillId="0" borderId="10" xfId="333" applyNumberFormat="1" applyFont="1" applyBorder="1" applyAlignment="1">
      <alignment horizontal="center" vertical="center" wrapText="1"/>
      <protection/>
    </xf>
    <xf numFmtId="3" fontId="1" fillId="0" borderId="10" xfId="493" applyNumberFormat="1" applyFont="1" applyBorder="1" applyAlignment="1">
      <alignment horizontal="center" vertical="center" wrapText="1"/>
      <protection/>
    </xf>
    <xf numFmtId="3" fontId="1" fillId="0" borderId="10" xfId="494" applyNumberFormat="1" applyFont="1" applyBorder="1" applyAlignment="1">
      <alignment horizontal="center" vertical="center" wrapText="1"/>
      <protection/>
    </xf>
    <xf numFmtId="3" fontId="1" fillId="0" borderId="10" xfId="491" applyNumberFormat="1" applyFont="1" applyBorder="1" applyAlignment="1">
      <alignment horizontal="center" vertical="center" wrapText="1"/>
      <protection/>
    </xf>
    <xf numFmtId="3" fontId="1" fillId="0" borderId="10" xfId="416" applyNumberFormat="1" applyFont="1" applyBorder="1" applyAlignment="1">
      <alignment horizontal="center" vertical="center" wrapText="1"/>
      <protection/>
    </xf>
    <xf numFmtId="3" fontId="1" fillId="0" borderId="10" xfId="498" applyNumberFormat="1" applyFont="1" applyBorder="1" applyAlignment="1">
      <alignment horizontal="center" vertical="center" wrapText="1"/>
      <protection/>
    </xf>
    <xf numFmtId="3" fontId="1" fillId="0" borderId="10" xfId="334" applyNumberFormat="1" applyFont="1" applyBorder="1" applyAlignment="1">
      <alignment horizontal="center" vertical="center" wrapText="1"/>
      <protection/>
    </xf>
    <xf numFmtId="3" fontId="1" fillId="0" borderId="10" xfId="497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2" fillId="0" borderId="13" xfId="411" applyFont="1" applyFill="1" applyBorder="1" applyAlignment="1">
      <alignment horizontal="center"/>
      <protection/>
    </xf>
    <xf numFmtId="0" fontId="1" fillId="0" borderId="22" xfId="411" applyFont="1" applyFill="1" applyBorder="1" applyAlignment="1">
      <alignment horizontal="center" vertical="center"/>
      <protection/>
    </xf>
    <xf numFmtId="0" fontId="2" fillId="0" borderId="0" xfId="411" applyFont="1" applyFill="1" applyBorder="1" applyAlignment="1">
      <alignment horizontal="center"/>
      <protection/>
    </xf>
    <xf numFmtId="0" fontId="1" fillId="0" borderId="0" xfId="411" applyFont="1" applyFill="1" applyBorder="1" applyAlignment="1">
      <alignment horizontal="center" vertical="center"/>
      <protection/>
    </xf>
    <xf numFmtId="164" fontId="2" fillId="22" borderId="34" xfId="54" applyNumberFormat="1" applyFont="1" applyFill="1" applyBorder="1" applyAlignment="1">
      <alignment vertical="center" wrapText="1"/>
    </xf>
    <xf numFmtId="0" fontId="25" fillId="22" borderId="13" xfId="0" applyFont="1" applyFill="1" applyBorder="1" applyAlignment="1">
      <alignment wrapText="1"/>
    </xf>
    <xf numFmtId="0" fontId="26" fillId="22" borderId="67" xfId="0" applyFont="1" applyFill="1" applyBorder="1" applyAlignment="1">
      <alignment horizontal="center" vertical="center" wrapText="1"/>
    </xf>
    <xf numFmtId="3" fontId="1" fillId="0" borderId="10" xfId="499" applyNumberFormat="1" applyFont="1" applyBorder="1" applyAlignment="1">
      <alignment horizontal="center" vertical="center" wrapText="1"/>
      <protection/>
    </xf>
    <xf numFmtId="3" fontId="1" fillId="0" borderId="15" xfId="499" applyNumberFormat="1" applyFont="1" applyBorder="1" applyAlignment="1">
      <alignment horizontal="center" vertical="center" wrapText="1"/>
      <protection/>
    </xf>
    <xf numFmtId="3" fontId="2" fillId="0" borderId="32" xfId="0" applyNumberFormat="1" applyFont="1" applyFill="1" applyBorder="1" applyAlignment="1">
      <alignment horizontal="center" vertical="center" wrapText="1"/>
    </xf>
    <xf numFmtId="3" fontId="1" fillId="0" borderId="22" xfId="499" applyNumberFormat="1" applyFont="1" applyBorder="1" applyAlignment="1">
      <alignment horizontal="center" vertical="center" wrapText="1"/>
      <protection/>
    </xf>
    <xf numFmtId="3" fontId="2" fillId="0" borderId="21" xfId="499" applyNumberFormat="1" applyFont="1" applyBorder="1" applyAlignment="1">
      <alignment horizontal="center" vertical="center" wrapText="1"/>
      <protection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58" xfId="335" applyNumberFormat="1" applyFont="1" applyFill="1" applyBorder="1" applyAlignment="1">
      <alignment horizontal="center" vertical="center" wrapText="1"/>
      <protection/>
    </xf>
    <xf numFmtId="3" fontId="1" fillId="0" borderId="68" xfId="335" applyNumberFormat="1" applyFont="1" applyFill="1" applyBorder="1" applyAlignment="1">
      <alignment horizontal="center" vertical="center" wrapText="1"/>
      <protection/>
    </xf>
    <xf numFmtId="3" fontId="1" fillId="0" borderId="59" xfId="384" applyNumberFormat="1" applyFont="1" applyFill="1" applyBorder="1" applyAlignment="1">
      <alignment horizontal="center" vertical="center" wrapText="1"/>
      <protection/>
    </xf>
    <xf numFmtId="3" fontId="1" fillId="0" borderId="60" xfId="158" applyNumberFormat="1" applyFont="1" applyFill="1" applyBorder="1" applyAlignment="1">
      <alignment horizontal="center" vertical="center"/>
    </xf>
    <xf numFmtId="3" fontId="1" fillId="0" borderId="50" xfId="384" applyNumberFormat="1" applyFont="1" applyFill="1" applyBorder="1" applyAlignment="1">
      <alignment horizontal="center" vertical="center" wrapText="1"/>
      <protection/>
    </xf>
    <xf numFmtId="3" fontId="1" fillId="0" borderId="50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1" fillId="0" borderId="60" xfId="335" applyFont="1" applyFill="1" applyBorder="1" applyAlignment="1">
      <alignment horizontal="center"/>
      <protection/>
    </xf>
    <xf numFmtId="0" fontId="1" fillId="0" borderId="50" xfId="335" applyFont="1" applyFill="1" applyBorder="1" applyAlignment="1">
      <alignment horizontal="center"/>
      <protection/>
    </xf>
    <xf numFmtId="3" fontId="1" fillId="0" borderId="61" xfId="0" applyNumberFormat="1" applyFont="1" applyFill="1" applyBorder="1" applyAlignment="1">
      <alignment horizontal="center"/>
    </xf>
    <xf numFmtId="164" fontId="2" fillId="24" borderId="10" xfId="54" applyNumberFormat="1" applyFont="1" applyFill="1" applyBorder="1" applyAlignment="1">
      <alignment horizontal="left" vertical="center" wrapText="1"/>
    </xf>
    <xf numFmtId="164" fontId="3" fillId="22" borderId="44" xfId="108" applyNumberFormat="1" applyFont="1" applyFill="1" applyBorder="1" applyAlignment="1">
      <alignment horizontal="center" vertical="center" wrapText="1"/>
    </xf>
    <xf numFmtId="164" fontId="3" fillId="22" borderId="25" xfId="108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1" fillId="22" borderId="44" xfId="108" applyNumberFormat="1" applyFont="1" applyFill="1" applyBorder="1" applyAlignment="1">
      <alignment horizontal="center" vertical="center" wrapText="1"/>
    </xf>
    <xf numFmtId="164" fontId="2" fillId="0" borderId="24" xfId="108" applyNumberFormat="1" applyFont="1" applyFill="1" applyBorder="1" applyAlignment="1">
      <alignment horizontal="left" vertical="center" wrapText="1"/>
    </xf>
    <xf numFmtId="164" fontId="6" fillId="0" borderId="19" xfId="108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9" fillId="22" borderId="21" xfId="0" applyFont="1" applyFill="1" applyBorder="1" applyAlignment="1">
      <alignment wrapText="1"/>
    </xf>
    <xf numFmtId="0" fontId="1" fillId="0" borderId="55" xfId="479" applyFont="1" applyBorder="1" applyAlignment="1">
      <alignment horizontal="left" vertical="center" wrapText="1"/>
      <protection/>
    </xf>
    <xf numFmtId="0" fontId="1" fillId="0" borderId="10" xfId="479" applyFont="1" applyBorder="1" applyAlignment="1">
      <alignment horizontal="left" vertical="center" wrapText="1"/>
      <protection/>
    </xf>
    <xf numFmtId="0" fontId="1" fillId="0" borderId="37" xfId="479" applyFont="1" applyBorder="1" applyAlignment="1">
      <alignment horizontal="left" vertical="center" wrapText="1"/>
      <protection/>
    </xf>
    <xf numFmtId="0" fontId="2" fillId="16" borderId="34" xfId="479" applyFont="1" applyFill="1" applyBorder="1" applyAlignment="1">
      <alignment horizontal="left" vertical="center" wrapText="1"/>
      <protection/>
    </xf>
    <xf numFmtId="43" fontId="16" fillId="0" borderId="0" xfId="40" applyFont="1" applyAlignment="1">
      <alignment/>
    </xf>
    <xf numFmtId="3" fontId="1" fillId="0" borderId="44" xfId="335" applyNumberFormat="1" applyFont="1" applyFill="1" applyBorder="1">
      <alignment/>
      <protection/>
    </xf>
    <xf numFmtId="3" fontId="0" fillId="0" borderId="0" xfId="0" applyNumberFormat="1" applyBorder="1" applyAlignment="1">
      <alignment horizontal="center" vertical="center" wrapText="1"/>
    </xf>
    <xf numFmtId="164" fontId="5" fillId="0" borderId="64" xfId="85" applyNumberFormat="1" applyFont="1" applyFill="1" applyBorder="1" applyAlignment="1">
      <alignment horizontal="right" vertical="center" wrapText="1"/>
    </xf>
    <xf numFmtId="3" fontId="1" fillId="0" borderId="26" xfId="346" applyNumberFormat="1" applyFont="1" applyFill="1" applyBorder="1" applyAlignment="1">
      <alignment horizontal="center" vertical="center" wrapText="1"/>
      <protection/>
    </xf>
    <xf numFmtId="3" fontId="1" fillId="0" borderId="40" xfId="346" applyNumberFormat="1" applyFont="1" applyFill="1" applyBorder="1" applyAlignment="1">
      <alignment horizontal="center" vertical="center" wrapText="1"/>
      <protection/>
    </xf>
    <xf numFmtId="3" fontId="1" fillId="0" borderId="24" xfId="346" applyNumberFormat="1" applyFont="1" applyFill="1" applyBorder="1" applyAlignment="1">
      <alignment horizontal="center" vertical="center" wrapText="1"/>
      <protection/>
    </xf>
    <xf numFmtId="3" fontId="1" fillId="0" borderId="52" xfId="346" applyNumberFormat="1" applyFont="1" applyFill="1" applyBorder="1" applyAlignment="1">
      <alignment horizontal="center" vertical="center" wrapText="1"/>
      <protection/>
    </xf>
    <xf numFmtId="3" fontId="1" fillId="0" borderId="51" xfId="346" applyNumberFormat="1" applyFont="1" applyFill="1" applyBorder="1" applyAlignment="1">
      <alignment horizontal="center" vertical="center" wrapText="1"/>
      <protection/>
    </xf>
    <xf numFmtId="3" fontId="1" fillId="0" borderId="53" xfId="346" applyNumberFormat="1" applyFont="1" applyFill="1" applyBorder="1" applyAlignment="1">
      <alignment horizontal="center" vertical="center" wrapText="1"/>
      <protection/>
    </xf>
    <xf numFmtId="3" fontId="1" fillId="0" borderId="19" xfId="346" applyNumberFormat="1" applyFont="1" applyFill="1" applyBorder="1" applyAlignment="1">
      <alignment horizontal="center" vertical="center" wrapText="1"/>
      <protection/>
    </xf>
    <xf numFmtId="3" fontId="1" fillId="0" borderId="30" xfId="346" applyNumberFormat="1" applyFont="1" applyFill="1" applyBorder="1" applyAlignment="1">
      <alignment horizontal="center" vertical="center" wrapText="1"/>
      <protection/>
    </xf>
    <xf numFmtId="3" fontId="1" fillId="25" borderId="19" xfId="335" applyNumberFormat="1" applyFont="1" applyFill="1" applyBorder="1" applyAlignment="1">
      <alignment horizontal="center"/>
      <protection/>
    </xf>
    <xf numFmtId="3" fontId="1" fillId="0" borderId="69" xfId="346" applyNumberFormat="1" applyFont="1" applyFill="1" applyBorder="1" applyAlignment="1">
      <alignment horizontal="center" vertical="center" wrapText="1"/>
      <protection/>
    </xf>
    <xf numFmtId="3" fontId="1" fillId="0" borderId="70" xfId="346" applyNumberFormat="1" applyFont="1" applyFill="1" applyBorder="1" applyAlignment="1">
      <alignment horizontal="center" vertical="center" wrapText="1"/>
      <protection/>
    </xf>
    <xf numFmtId="3" fontId="1" fillId="0" borderId="68" xfId="346" applyNumberFormat="1" applyFont="1" applyFill="1" applyBorder="1" applyAlignment="1">
      <alignment horizontal="center" vertical="center" wrapText="1"/>
      <protection/>
    </xf>
    <xf numFmtId="3" fontId="1" fillId="0" borderId="71" xfId="346" applyNumberFormat="1" applyFont="1" applyFill="1" applyBorder="1" applyAlignment="1">
      <alignment horizontal="center" vertical="center" wrapText="1"/>
      <protection/>
    </xf>
    <xf numFmtId="3" fontId="1" fillId="25" borderId="68" xfId="335" applyNumberFormat="1" applyFont="1" applyFill="1" applyBorder="1" applyAlignment="1">
      <alignment horizontal="center"/>
      <protection/>
    </xf>
    <xf numFmtId="3" fontId="1" fillId="0" borderId="72" xfId="335" applyNumberFormat="1" applyFont="1" applyFill="1" applyBorder="1" applyAlignment="1">
      <alignment horizontal="center" vertical="center" wrapText="1"/>
      <protection/>
    </xf>
    <xf numFmtId="3" fontId="1" fillId="0" borderId="23" xfId="335" applyNumberFormat="1" applyFont="1" applyFill="1" applyBorder="1" applyAlignment="1">
      <alignment horizontal="center" vertical="center" wrapText="1"/>
      <protection/>
    </xf>
    <xf numFmtId="3" fontId="1" fillId="24" borderId="58" xfId="125" applyNumberFormat="1" applyFont="1" applyFill="1" applyBorder="1" applyAlignment="1">
      <alignment horizontal="center" vertical="center" wrapText="1"/>
    </xf>
    <xf numFmtId="3" fontId="1" fillId="0" borderId="59" xfId="365" applyNumberFormat="1" applyFont="1" applyFill="1" applyBorder="1" applyAlignment="1">
      <alignment horizontal="center" vertical="center" wrapText="1"/>
      <protection/>
    </xf>
    <xf numFmtId="3" fontId="1" fillId="0" borderId="60" xfId="365" applyNumberFormat="1" applyFont="1" applyFill="1" applyBorder="1" applyAlignment="1">
      <alignment horizontal="center" vertical="center" wrapText="1"/>
      <protection/>
    </xf>
    <xf numFmtId="3" fontId="1" fillId="0" borderId="50" xfId="365" applyNumberFormat="1" applyFont="1" applyFill="1" applyBorder="1" applyAlignment="1">
      <alignment horizontal="center" vertical="center" wrapText="1"/>
      <protection/>
    </xf>
    <xf numFmtId="0" fontId="1" fillId="0" borderId="59" xfId="335" applyFont="1" applyFill="1" applyBorder="1" applyAlignment="1">
      <alignment horizontal="center" vertical="center" wrapText="1"/>
      <protection/>
    </xf>
    <xf numFmtId="0" fontId="1" fillId="0" borderId="50" xfId="335" applyFont="1" applyFill="1" applyBorder="1" applyAlignment="1">
      <alignment horizontal="center" vertical="center" wrapText="1"/>
      <protection/>
    </xf>
    <xf numFmtId="3" fontId="1" fillId="0" borderId="50" xfId="517" applyNumberFormat="1" applyFont="1" applyFill="1" applyBorder="1" applyAlignment="1">
      <alignment horizontal="center" vertical="center"/>
      <protection/>
    </xf>
    <xf numFmtId="3" fontId="11" fillId="0" borderId="50" xfId="516" applyNumberFormat="1" applyFont="1" applyFill="1" applyBorder="1" applyAlignment="1">
      <alignment horizontal="center" vertical="center"/>
      <protection/>
    </xf>
    <xf numFmtId="3" fontId="1" fillId="0" borderId="60" xfId="384" applyNumberFormat="1" applyFont="1" applyFill="1" applyBorder="1" applyAlignment="1">
      <alignment horizontal="center" vertical="center" wrapText="1"/>
      <protection/>
    </xf>
    <xf numFmtId="3" fontId="23" fillId="26" borderId="50" xfId="522" applyNumberFormat="1" applyFont="1" applyFill="1" applyBorder="1" applyAlignment="1">
      <alignment horizontal="center"/>
    </xf>
    <xf numFmtId="3" fontId="1" fillId="0" borderId="24" xfId="384" applyNumberFormat="1" applyFont="1" applyFill="1" applyBorder="1" applyAlignment="1">
      <alignment horizontal="center" vertical="center" wrapText="1"/>
      <protection/>
    </xf>
    <xf numFmtId="3" fontId="1" fillId="0" borderId="15" xfId="411" applyNumberFormat="1" applyFont="1" applyFill="1" applyBorder="1" applyAlignment="1">
      <alignment horizontal="center" vertical="center" wrapText="1"/>
      <protection/>
    </xf>
    <xf numFmtId="3" fontId="1" fillId="0" borderId="22" xfId="411" applyNumberFormat="1" applyFont="1" applyFill="1" applyBorder="1" applyAlignment="1">
      <alignment horizontal="center" vertical="center" wrapText="1"/>
      <protection/>
    </xf>
    <xf numFmtId="164" fontId="6" fillId="0" borderId="13" xfId="54" applyNumberFormat="1" applyFont="1" applyFill="1" applyBorder="1" applyAlignment="1">
      <alignment horizontal="center" vertical="center" wrapText="1"/>
    </xf>
    <xf numFmtId="3" fontId="1" fillId="0" borderId="73" xfId="411" applyNumberFormat="1" applyFont="1" applyFill="1" applyBorder="1" applyAlignment="1">
      <alignment horizontal="center" vertical="center" wrapText="1"/>
      <protection/>
    </xf>
    <xf numFmtId="164" fontId="2" fillId="0" borderId="55" xfId="54" applyNumberFormat="1" applyFont="1" applyFill="1" applyBorder="1" applyAlignment="1">
      <alignment horizontal="center" vertical="center" wrapText="1"/>
    </xf>
    <xf numFmtId="164" fontId="2" fillId="0" borderId="37" xfId="54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1" xfId="411" applyNumberFormat="1" applyFont="1" applyFill="1" applyBorder="1" applyAlignment="1">
      <alignment horizontal="center" vertical="center" wrapText="1"/>
      <protection/>
    </xf>
    <xf numFmtId="3" fontId="1" fillId="0" borderId="22" xfId="346" applyNumberFormat="1" applyFont="1" applyFill="1" applyBorder="1" applyAlignment="1">
      <alignment horizontal="center" vertical="center" wrapText="1"/>
      <protection/>
    </xf>
    <xf numFmtId="3" fontId="1" fillId="24" borderId="56" xfId="422" applyNumberFormat="1" applyFont="1" applyFill="1" applyBorder="1" applyAlignment="1">
      <alignment horizontal="center" vertical="center" wrapText="1"/>
      <protection/>
    </xf>
    <xf numFmtId="164" fontId="5" fillId="0" borderId="22" xfId="411" applyNumberFormat="1" applyFont="1" applyFill="1" applyBorder="1" applyAlignment="1">
      <alignment horizontal="center" vertical="center" wrapText="1"/>
      <protection/>
    </xf>
    <xf numFmtId="3" fontId="1" fillId="0" borderId="15" xfId="490" applyNumberFormat="1" applyFont="1" applyBorder="1" applyAlignment="1">
      <alignment horizontal="center" vertical="center" wrapText="1"/>
      <protection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1" xfId="411" applyNumberFormat="1" applyFont="1" applyFill="1" applyBorder="1" applyAlignment="1">
      <alignment horizontal="center" vertical="center" wrapText="1"/>
      <protection/>
    </xf>
    <xf numFmtId="3" fontId="1" fillId="0" borderId="15" xfId="424" applyNumberFormat="1" applyFont="1" applyBorder="1" applyAlignment="1">
      <alignment horizontal="center" vertical="center" wrapText="1"/>
      <protection/>
    </xf>
    <xf numFmtId="3" fontId="3" fillId="16" borderId="22" xfId="411" applyNumberFormat="1" applyFont="1" applyFill="1" applyBorder="1" applyAlignment="1">
      <alignment horizontal="center" vertical="center" wrapText="1"/>
      <protection/>
    </xf>
    <xf numFmtId="3" fontId="1" fillId="0" borderId="15" xfId="489" applyNumberFormat="1" applyFont="1" applyBorder="1" applyAlignment="1">
      <alignment horizontal="center" vertical="center" wrapText="1"/>
      <protection/>
    </xf>
    <xf numFmtId="3" fontId="1" fillId="0" borderId="56" xfId="411" applyNumberFormat="1" applyFont="1" applyFill="1" applyBorder="1" applyAlignment="1">
      <alignment horizontal="center" vertical="center" wrapText="1"/>
      <protection/>
    </xf>
    <xf numFmtId="3" fontId="3" fillId="16" borderId="22" xfId="0" applyNumberFormat="1" applyFont="1" applyFill="1" applyBorder="1" applyAlignment="1">
      <alignment horizontal="center" vertical="center" wrapText="1"/>
    </xf>
    <xf numFmtId="0" fontId="1" fillId="0" borderId="15" xfId="411" applyFont="1" applyFill="1" applyBorder="1" applyAlignment="1">
      <alignment horizontal="center" vertical="center"/>
      <protection/>
    </xf>
    <xf numFmtId="3" fontId="1" fillId="0" borderId="15" xfId="411" applyNumberFormat="1" applyFont="1" applyFill="1" applyBorder="1" applyAlignment="1">
      <alignment horizontal="center" vertical="center"/>
      <protection/>
    </xf>
    <xf numFmtId="3" fontId="3" fillId="16" borderId="22" xfId="411" applyNumberFormat="1" applyFont="1" applyFill="1" applyBorder="1" applyAlignment="1">
      <alignment horizontal="center" vertical="center"/>
      <protection/>
    </xf>
    <xf numFmtId="0" fontId="2" fillId="0" borderId="21" xfId="411" applyFont="1" applyFill="1" applyBorder="1" applyAlignment="1">
      <alignment horizontal="center" vertical="center"/>
      <protection/>
    </xf>
    <xf numFmtId="3" fontId="2" fillId="0" borderId="21" xfId="411" applyNumberFormat="1" applyFont="1" applyFill="1" applyBorder="1" applyAlignment="1">
      <alignment horizontal="center" vertical="center"/>
      <protection/>
    </xf>
    <xf numFmtId="3" fontId="1" fillId="0" borderId="22" xfId="515" applyNumberFormat="1" applyFont="1" applyBorder="1" applyAlignment="1">
      <alignment horizontal="center" vertical="center" wrapText="1"/>
      <protection/>
    </xf>
    <xf numFmtId="3" fontId="1" fillId="0" borderId="3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3" fontId="16" fillId="22" borderId="20" xfId="0" applyNumberFormat="1" applyFont="1" applyFill="1" applyBorder="1" applyAlignment="1">
      <alignment horizontal="center" vertical="center" wrapText="1"/>
    </xf>
    <xf numFmtId="3" fontId="16" fillId="22" borderId="11" xfId="0" applyNumberFormat="1" applyFont="1" applyFill="1" applyBorder="1" applyAlignment="1">
      <alignment horizontal="center" vertical="center" wrapText="1"/>
    </xf>
    <xf numFmtId="3" fontId="16" fillId="22" borderId="39" xfId="0" applyNumberFormat="1" applyFont="1" applyFill="1" applyBorder="1" applyAlignment="1">
      <alignment horizontal="center" vertical="center" wrapText="1"/>
    </xf>
    <xf numFmtId="3" fontId="16" fillId="0" borderId="62" xfId="0" applyNumberFormat="1" applyFont="1" applyFill="1" applyBorder="1" applyAlignment="1">
      <alignment horizontal="center" vertical="center" wrapText="1"/>
    </xf>
    <xf numFmtId="3" fontId="16" fillId="0" borderId="58" xfId="0" applyNumberFormat="1" applyFont="1" applyFill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 wrapText="1"/>
    </xf>
    <xf numFmtId="3" fontId="16" fillId="0" borderId="63" xfId="0" applyNumberFormat="1" applyFont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center" vertical="center" wrapText="1"/>
    </xf>
    <xf numFmtId="3" fontId="16" fillId="0" borderId="44" xfId="0" applyNumberFormat="1" applyFont="1" applyBorder="1" applyAlignment="1">
      <alignment horizontal="center" vertical="center" wrapText="1"/>
    </xf>
    <xf numFmtId="3" fontId="16" fillId="0" borderId="45" xfId="0" applyNumberFormat="1" applyFont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26" fillId="22" borderId="20" xfId="0" applyNumberFormat="1" applyFont="1" applyFill="1" applyBorder="1" applyAlignment="1">
      <alignment horizontal="center" vertical="center"/>
    </xf>
    <xf numFmtId="3" fontId="26" fillId="22" borderId="11" xfId="0" applyNumberFormat="1" applyFont="1" applyFill="1" applyBorder="1" applyAlignment="1">
      <alignment horizontal="center" vertical="center"/>
    </xf>
    <xf numFmtId="3" fontId="26" fillId="22" borderId="39" xfId="0" applyNumberFormat="1" applyFont="1" applyFill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74" xfId="0" applyNumberFormat="1" applyFont="1" applyBorder="1" applyAlignment="1">
      <alignment horizontal="center" vertical="center"/>
    </xf>
    <xf numFmtId="3" fontId="16" fillId="0" borderId="60" xfId="0" applyNumberFormat="1" applyFont="1" applyBorder="1" applyAlignment="1">
      <alignment horizontal="center" vertical="center"/>
    </xf>
    <xf numFmtId="3" fontId="16" fillId="0" borderId="75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center" vertical="center"/>
    </xf>
    <xf numFmtId="3" fontId="16" fillId="0" borderId="77" xfId="0" applyNumberFormat="1" applyFont="1" applyBorder="1" applyAlignment="1">
      <alignment horizontal="center" vertical="center"/>
    </xf>
    <xf numFmtId="3" fontId="14" fillId="22" borderId="46" xfId="0" applyNumberFormat="1" applyFont="1" applyFill="1" applyBorder="1" applyAlignment="1">
      <alignment horizontal="center" vertical="center"/>
    </xf>
    <xf numFmtId="3" fontId="14" fillId="22" borderId="67" xfId="0" applyNumberFormat="1" applyFont="1" applyFill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74" xfId="0" applyNumberFormat="1" applyFont="1" applyBorder="1" applyAlignment="1">
      <alignment horizontal="center" vertical="center" wrapText="1"/>
    </xf>
    <xf numFmtId="3" fontId="16" fillId="0" borderId="70" xfId="0" applyNumberFormat="1" applyFont="1" applyBorder="1" applyAlignment="1">
      <alignment horizontal="center" vertical="center" wrapText="1"/>
    </xf>
    <xf numFmtId="3" fontId="16" fillId="0" borderId="77" xfId="0" applyNumberFormat="1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3" fontId="16" fillId="0" borderId="49" xfId="0" applyNumberFormat="1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center" vertical="center" wrapText="1"/>
    </xf>
    <xf numFmtId="3" fontId="16" fillId="0" borderId="73" xfId="0" applyNumberFormat="1" applyFont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>
      <alignment horizontal="center" vertical="center" wrapText="1"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0" borderId="63" xfId="0" applyNumberFormat="1" applyFont="1" applyFill="1" applyBorder="1" applyAlignment="1">
      <alignment horizontal="center" vertical="center" wrapText="1"/>
    </xf>
    <xf numFmtId="3" fontId="13" fillId="0" borderId="53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4" fillId="22" borderId="11" xfId="0" applyNumberFormat="1" applyFont="1" applyFill="1" applyBorder="1" applyAlignment="1">
      <alignment horizontal="center" vertical="center" wrapText="1"/>
    </xf>
    <xf numFmtId="3" fontId="14" fillId="22" borderId="39" xfId="0" applyNumberFormat="1" applyFont="1" applyFill="1" applyBorder="1" applyAlignment="1">
      <alignment horizontal="center" vertical="center" wrapText="1"/>
    </xf>
    <xf numFmtId="164" fontId="2" fillId="0" borderId="15" xfId="54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3" fontId="2" fillId="0" borderId="32" xfId="0" applyNumberFormat="1" applyFont="1" applyFill="1" applyBorder="1" applyAlignment="1">
      <alignment horizontal="center" vertical="center" wrapText="1"/>
    </xf>
    <xf numFmtId="164" fontId="2" fillId="0" borderId="12" xfId="54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5" fillId="0" borderId="44" xfId="335" applyNumberFormat="1" applyFont="1" applyFill="1" applyBorder="1" applyAlignment="1">
      <alignment horizontal="center" vertical="center" wrapText="1"/>
      <protection/>
    </xf>
    <xf numFmtId="164" fontId="2" fillId="0" borderId="29" xfId="54" applyNumberFormat="1" applyFont="1" applyFill="1" applyBorder="1" applyAlignment="1">
      <alignment horizontal="center" vertical="center" wrapText="1"/>
    </xf>
    <xf numFmtId="3" fontId="1" fillId="0" borderId="59" xfId="346" applyNumberFormat="1" applyFont="1" applyFill="1" applyBorder="1" applyAlignment="1">
      <alignment horizontal="center" vertical="center" wrapText="1"/>
      <protection/>
    </xf>
    <xf numFmtId="3" fontId="1" fillId="0" borderId="60" xfId="346" applyNumberFormat="1" applyFont="1" applyFill="1" applyBorder="1" applyAlignment="1">
      <alignment horizontal="center" vertical="center" wrapText="1"/>
      <protection/>
    </xf>
    <xf numFmtId="3" fontId="1" fillId="0" borderId="60" xfId="335" applyNumberFormat="1" applyFont="1" applyFill="1" applyBorder="1">
      <alignment/>
      <protection/>
    </xf>
    <xf numFmtId="3" fontId="1" fillId="25" borderId="50" xfId="335" applyNumberFormat="1" applyFont="1" applyFill="1" applyBorder="1">
      <alignment/>
      <protection/>
    </xf>
    <xf numFmtId="3" fontId="1" fillId="0" borderId="61" xfId="346" applyNumberFormat="1" applyFont="1" applyFill="1" applyBorder="1" applyAlignment="1">
      <alignment horizontal="center" vertical="center" wrapText="1"/>
      <protection/>
    </xf>
    <xf numFmtId="3" fontId="1" fillId="0" borderId="44" xfId="346" applyNumberFormat="1" applyFont="1" applyFill="1" applyBorder="1" applyAlignment="1">
      <alignment horizontal="center" vertical="center" wrapText="1"/>
      <protection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25" borderId="44" xfId="335" applyNumberFormat="1" applyFont="1" applyFill="1" applyBorder="1">
      <alignment/>
      <protection/>
    </xf>
    <xf numFmtId="3" fontId="1" fillId="0" borderId="41" xfId="346" applyNumberFormat="1" applyFont="1" applyFill="1" applyBorder="1" applyAlignment="1">
      <alignment horizontal="center" vertical="center" wrapText="1"/>
      <protection/>
    </xf>
    <xf numFmtId="3" fontId="1" fillId="0" borderId="78" xfId="346" applyNumberFormat="1" applyFont="1" applyFill="1" applyBorder="1" applyAlignment="1">
      <alignment horizontal="center" vertical="center" wrapText="1"/>
      <protection/>
    </xf>
    <xf numFmtId="3" fontId="1" fillId="0" borderId="45" xfId="335" applyNumberFormat="1" applyFont="1" applyFill="1" applyBorder="1" applyAlignment="1">
      <alignment horizontal="center" vertical="center" wrapText="1"/>
      <protection/>
    </xf>
    <xf numFmtId="3" fontId="1" fillId="24" borderId="37" xfId="422" applyNumberFormat="1" applyFont="1" applyFill="1" applyBorder="1" applyAlignment="1">
      <alignment horizontal="center" vertical="center" wrapText="1"/>
      <protection/>
    </xf>
    <xf numFmtId="3" fontId="14" fillId="22" borderId="79" xfId="0" applyNumberFormat="1" applyFont="1" applyFill="1" applyBorder="1" applyAlignment="1">
      <alignment horizontal="center" vertical="center" wrapText="1"/>
    </xf>
    <xf numFmtId="0" fontId="1" fillId="0" borderId="19" xfId="335" applyFont="1" applyFill="1" applyBorder="1" applyAlignment="1">
      <alignment horizontal="center" vertical="center" wrapText="1"/>
      <protection/>
    </xf>
    <xf numFmtId="3" fontId="1" fillId="0" borderId="19" xfId="517" applyNumberFormat="1" applyFont="1" applyFill="1" applyBorder="1" applyAlignment="1">
      <alignment horizontal="center" vertical="center"/>
      <protection/>
    </xf>
    <xf numFmtId="3" fontId="11" fillId="0" borderId="19" xfId="516" applyNumberFormat="1" applyFont="1" applyFill="1" applyBorder="1" applyAlignment="1">
      <alignment horizontal="center" vertical="center"/>
      <protection/>
    </xf>
    <xf numFmtId="3" fontId="23" fillId="26" borderId="19" xfId="522" applyNumberFormat="1" applyFont="1" applyFill="1" applyBorder="1" applyAlignment="1">
      <alignment horizontal="center"/>
    </xf>
    <xf numFmtId="3" fontId="1" fillId="0" borderId="10" xfId="489" applyNumberFormat="1" applyFont="1" applyBorder="1" applyAlignment="1">
      <alignment horizontal="center" vertical="center" wrapText="1"/>
      <protection/>
    </xf>
    <xf numFmtId="3" fontId="2" fillId="0" borderId="55" xfId="0" applyNumberFormat="1" applyFont="1" applyFill="1" applyBorder="1" applyAlignment="1">
      <alignment horizontal="center" vertical="center" wrapText="1"/>
    </xf>
    <xf numFmtId="164" fontId="1" fillId="22" borderId="45" xfId="40" applyNumberFormat="1" applyFont="1" applyFill="1" applyBorder="1" applyAlignment="1">
      <alignment horizontal="center" vertical="center" wrapText="1"/>
    </xf>
    <xf numFmtId="164" fontId="1" fillId="22" borderId="66" xfId="40" applyNumberFormat="1" applyFont="1" applyFill="1" applyBorder="1" applyAlignment="1">
      <alignment horizontal="center" vertical="center" wrapText="1"/>
    </xf>
    <xf numFmtId="164" fontId="1" fillId="22" borderId="44" xfId="40" applyNumberFormat="1" applyFont="1" applyFill="1" applyBorder="1" applyAlignment="1">
      <alignment horizontal="center" vertical="center" wrapText="1"/>
    </xf>
    <xf numFmtId="164" fontId="1" fillId="22" borderId="54" xfId="40" applyNumberFormat="1" applyFont="1" applyFill="1" applyBorder="1" applyAlignment="1">
      <alignment horizontal="center" vertical="center" wrapText="1"/>
    </xf>
    <xf numFmtId="164" fontId="1" fillId="22" borderId="43" xfId="40" applyNumberFormat="1" applyFont="1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164" fontId="1" fillId="22" borderId="25" xfId="54" applyNumberFormat="1" applyFont="1" applyFill="1" applyBorder="1" applyAlignment="1">
      <alignment horizontal="center" vertical="center" wrapText="1"/>
    </xf>
    <xf numFmtId="0" fontId="3" fillId="22" borderId="25" xfId="0" applyFont="1" applyFill="1" applyBorder="1" applyAlignment="1">
      <alignment vertical="center" wrapText="1"/>
    </xf>
    <xf numFmtId="3" fontId="0" fillId="22" borderId="25" xfId="0" applyNumberForma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3" fontId="0" fillId="0" borderId="25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 vertical="center" wrapText="1"/>
    </xf>
    <xf numFmtId="3" fontId="9" fillId="22" borderId="25" xfId="0" applyNumberFormat="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3" fillId="16" borderId="25" xfId="0" applyFont="1" applyFill="1" applyBorder="1" applyAlignment="1">
      <alignment horizontal="left" vertical="center" wrapText="1"/>
    </xf>
    <xf numFmtId="3" fontId="2" fillId="22" borderId="25" xfId="0" applyNumberFormat="1" applyFont="1" applyFill="1" applyBorder="1" applyAlignment="1">
      <alignment horizontal="center" vertical="center"/>
    </xf>
    <xf numFmtId="164" fontId="1" fillId="0" borderId="25" xfId="4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3" fontId="0" fillId="0" borderId="25" xfId="0" applyNumberFormat="1" applyBorder="1" applyAlignment="1">
      <alignment horizontal="center"/>
    </xf>
    <xf numFmtId="3" fontId="1" fillId="0" borderId="61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0" fontId="16" fillId="0" borderId="16" xfId="0" applyFont="1" applyBorder="1" applyAlignment="1">
      <alignment/>
    </xf>
    <xf numFmtId="3" fontId="16" fillId="0" borderId="51" xfId="0" applyNumberFormat="1" applyFont="1" applyBorder="1" applyAlignment="1">
      <alignment horizontal="center" vertical="center"/>
    </xf>
    <xf numFmtId="3" fontId="1" fillId="0" borderId="47" xfId="384" applyNumberFormat="1" applyFont="1" applyFill="1" applyBorder="1" applyAlignment="1">
      <alignment horizontal="center" vertical="center" wrapText="1"/>
      <protection/>
    </xf>
    <xf numFmtId="3" fontId="1" fillId="0" borderId="43" xfId="384" applyNumberFormat="1" applyFont="1" applyFill="1" applyBorder="1" applyAlignment="1">
      <alignment horizontal="center" vertical="center" wrapText="1"/>
      <protection/>
    </xf>
    <xf numFmtId="3" fontId="1" fillId="0" borderId="33" xfId="384" applyNumberFormat="1" applyFont="1" applyFill="1" applyBorder="1" applyAlignment="1">
      <alignment horizontal="center" vertical="center" wrapText="1"/>
      <protection/>
    </xf>
    <xf numFmtId="3" fontId="23" fillId="26" borderId="33" xfId="522" applyNumberFormat="1" applyFont="1" applyFill="1" applyBorder="1" applyAlignment="1">
      <alignment horizontal="center"/>
    </xf>
    <xf numFmtId="3" fontId="1" fillId="0" borderId="51" xfId="384" applyNumberFormat="1" applyFont="1" applyFill="1" applyBorder="1" applyAlignment="1">
      <alignment horizontal="center" vertical="center" wrapText="1"/>
      <protection/>
    </xf>
    <xf numFmtId="3" fontId="1" fillId="0" borderId="53" xfId="384" applyNumberFormat="1" applyFont="1" applyFill="1" applyBorder="1" applyAlignment="1">
      <alignment horizontal="center" vertical="center" wrapText="1"/>
      <protection/>
    </xf>
    <xf numFmtId="3" fontId="1" fillId="0" borderId="19" xfId="384" applyNumberFormat="1" applyFont="1" applyFill="1" applyBorder="1" applyAlignment="1">
      <alignment horizontal="center" vertical="center" wrapText="1"/>
      <protection/>
    </xf>
    <xf numFmtId="0" fontId="13" fillId="0" borderId="50" xfId="0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7" xfId="411" applyNumberFormat="1" applyFont="1" applyFill="1" applyBorder="1" applyAlignment="1">
      <alignment horizontal="center" vertical="center" wrapText="1"/>
      <protection/>
    </xf>
    <xf numFmtId="3" fontId="1" fillId="0" borderId="63" xfId="335" applyNumberFormat="1" applyFont="1" applyFill="1" applyBorder="1" applyAlignment="1">
      <alignment horizontal="center" vertical="center" wrapText="1"/>
      <protection/>
    </xf>
    <xf numFmtId="164" fontId="3" fillId="22" borderId="12" xfId="65" applyNumberFormat="1" applyFont="1" applyFill="1" applyBorder="1" applyAlignment="1">
      <alignment horizontal="center" vertical="center" wrapText="1"/>
    </xf>
    <xf numFmtId="164" fontId="3" fillId="22" borderId="13" xfId="65" applyNumberFormat="1" applyFont="1" applyFill="1" applyBorder="1" applyAlignment="1">
      <alignment horizontal="center" vertical="center" wrapText="1"/>
    </xf>
    <xf numFmtId="164" fontId="3" fillId="22" borderId="34" xfId="65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7" xfId="0" applyFont="1" applyBorder="1" applyAlignment="1">
      <alignment/>
    </xf>
    <xf numFmtId="0" fontId="29" fillId="0" borderId="73" xfId="0" applyFont="1" applyBorder="1" applyAlignment="1">
      <alignment/>
    </xf>
    <xf numFmtId="3" fontId="5" fillId="0" borderId="69" xfId="335" applyNumberFormat="1" applyFont="1" applyFill="1" applyBorder="1" applyAlignment="1">
      <alignment horizontal="center" vertical="center" wrapText="1"/>
      <protection/>
    </xf>
    <xf numFmtId="3" fontId="5" fillId="0" borderId="51" xfId="33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29" fillId="22" borderId="29" xfId="0" applyFont="1" applyFill="1" applyBorder="1" applyAlignment="1">
      <alignment/>
    </xf>
    <xf numFmtId="0" fontId="29" fillId="22" borderId="73" xfId="0" applyFont="1" applyFill="1" applyBorder="1" applyAlignment="1">
      <alignment/>
    </xf>
    <xf numFmtId="3" fontId="6" fillId="22" borderId="51" xfId="335" applyNumberFormat="1" applyFont="1" applyFill="1" applyBorder="1" applyAlignment="1">
      <alignment horizontal="center" vertical="center" wrapText="1"/>
      <protection/>
    </xf>
    <xf numFmtId="0" fontId="26" fillId="22" borderId="20" xfId="0" applyFont="1" applyFill="1" applyBorder="1" applyAlignment="1">
      <alignment horizontal="center"/>
    </xf>
    <xf numFmtId="0" fontId="26" fillId="22" borderId="11" xfId="0" applyFont="1" applyFill="1" applyBorder="1" applyAlignment="1">
      <alignment/>
    </xf>
    <xf numFmtId="3" fontId="26" fillId="22" borderId="21" xfId="155" applyNumberFormat="1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left" vertical="center" wrapText="1"/>
    </xf>
    <xf numFmtId="3" fontId="24" fillId="16" borderId="25" xfId="0" applyNumberFormat="1" applyFont="1" applyFill="1" applyBorder="1" applyAlignment="1">
      <alignment horizontal="center"/>
    </xf>
    <xf numFmtId="4" fontId="2" fillId="0" borderId="21" xfId="499" applyNumberFormat="1" applyFont="1" applyBorder="1" applyAlignment="1">
      <alignment horizontal="center" vertical="center" wrapText="1"/>
      <protection/>
    </xf>
    <xf numFmtId="4" fontId="1" fillId="0" borderId="10" xfId="499" applyNumberFormat="1" applyFont="1" applyBorder="1" applyAlignment="1">
      <alignment horizontal="center" vertical="center" wrapText="1"/>
      <protection/>
    </xf>
    <xf numFmtId="181" fontId="2" fillId="0" borderId="21" xfId="499" applyNumberFormat="1" applyFont="1" applyBorder="1" applyAlignment="1">
      <alignment horizontal="center" vertical="center" wrapText="1"/>
      <protection/>
    </xf>
    <xf numFmtId="181" fontId="1" fillId="0" borderId="10" xfId="499" applyNumberFormat="1" applyFont="1" applyBorder="1" applyAlignment="1">
      <alignment horizontal="center" vertical="center" wrapText="1"/>
      <protection/>
    </xf>
    <xf numFmtId="181" fontId="26" fillId="22" borderId="21" xfId="155" applyNumberFormat="1" applyFont="1" applyFill="1" applyBorder="1" applyAlignment="1">
      <alignment horizontal="center" vertical="center" wrapText="1"/>
    </xf>
    <xf numFmtId="10" fontId="2" fillId="0" borderId="21" xfId="524" applyNumberFormat="1" applyFont="1" applyBorder="1" applyAlignment="1">
      <alignment horizontal="center" vertical="center" wrapText="1"/>
    </xf>
    <xf numFmtId="10" fontId="1" fillId="0" borderId="10" xfId="524" applyNumberFormat="1" applyFont="1" applyBorder="1" applyAlignment="1">
      <alignment horizontal="center" vertical="center" wrapText="1"/>
    </xf>
    <xf numFmtId="10" fontId="26" fillId="22" borderId="21" xfId="524" applyNumberFormat="1" applyFont="1" applyFill="1" applyBorder="1" applyAlignment="1">
      <alignment horizontal="center" vertical="center" wrapText="1"/>
    </xf>
    <xf numFmtId="43" fontId="16" fillId="0" borderId="0" xfId="40" applyFont="1" applyAlignment="1">
      <alignment/>
    </xf>
    <xf numFmtId="4" fontId="16" fillId="0" borderId="24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6" fillId="0" borderId="38" xfId="0" applyNumberFormat="1" applyFont="1" applyBorder="1" applyAlignment="1">
      <alignment horizontal="center" vertical="center"/>
    </xf>
    <xf numFmtId="4" fontId="16" fillId="0" borderId="28" xfId="0" applyNumberFormat="1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10" fontId="16" fillId="0" borderId="40" xfId="524" applyNumberFormat="1" applyFont="1" applyBorder="1" applyAlignment="1">
      <alignment horizontal="center" vertical="center"/>
    </xf>
    <xf numFmtId="10" fontId="16" fillId="0" borderId="41" xfId="524" applyNumberFormat="1" applyFont="1" applyBorder="1" applyAlignment="1">
      <alignment horizontal="center" vertical="center"/>
    </xf>
    <xf numFmtId="10" fontId="16" fillId="0" borderId="53" xfId="524" applyNumberFormat="1" applyFont="1" applyBorder="1" applyAlignment="1">
      <alignment horizontal="center" vertical="center"/>
    </xf>
    <xf numFmtId="10" fontId="14" fillId="0" borderId="46" xfId="524" applyNumberFormat="1" applyFont="1" applyBorder="1" applyAlignment="1">
      <alignment horizontal="center" vertical="center"/>
    </xf>
    <xf numFmtId="164" fontId="1" fillId="22" borderId="42" xfId="40" applyNumberFormat="1" applyFont="1" applyFill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center" vertical="center"/>
    </xf>
    <xf numFmtId="4" fontId="16" fillId="0" borderId="51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164" fontId="8" fillId="22" borderId="47" xfId="40" applyNumberFormat="1" applyFont="1" applyFill="1" applyBorder="1" applyAlignment="1">
      <alignment horizontal="center" vertical="center" wrapText="1"/>
    </xf>
    <xf numFmtId="164" fontId="8" fillId="22" borderId="33" xfId="40" applyNumberFormat="1" applyFont="1" applyFill="1" applyBorder="1" applyAlignment="1">
      <alignment horizontal="center" vertical="center" wrapText="1"/>
    </xf>
    <xf numFmtId="164" fontId="8" fillId="22" borderId="48" xfId="40" applyNumberFormat="1" applyFont="1" applyFill="1" applyBorder="1" applyAlignment="1">
      <alignment horizontal="center" vertical="center" wrapText="1"/>
    </xf>
    <xf numFmtId="164" fontId="8" fillId="22" borderId="49" xfId="4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/>
    </xf>
    <xf numFmtId="164" fontId="8" fillId="22" borderId="44" xfId="108" applyNumberFormat="1" applyFont="1" applyFill="1" applyBorder="1" applyAlignment="1">
      <alignment horizontal="center" vertical="center" wrapText="1"/>
    </xf>
    <xf numFmtId="164" fontId="1" fillId="0" borderId="0" xfId="108" applyNumberFormat="1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right"/>
    </xf>
    <xf numFmtId="164" fontId="3" fillId="22" borderId="26" xfId="65" applyNumberFormat="1" applyFont="1" applyFill="1" applyBorder="1" applyAlignment="1">
      <alignment horizontal="center" vertical="center" wrapText="1"/>
    </xf>
    <xf numFmtId="164" fontId="8" fillId="22" borderId="24" xfId="108" applyNumberFormat="1" applyFont="1" applyFill="1" applyBorder="1" applyAlignment="1">
      <alignment horizontal="center" vertical="center" wrapText="1"/>
    </xf>
    <xf numFmtId="164" fontId="8" fillId="22" borderId="38" xfId="108" applyNumberFormat="1" applyFont="1" applyFill="1" applyBorder="1" applyAlignment="1">
      <alignment horizontal="center" vertical="center" wrapText="1"/>
    </xf>
    <xf numFmtId="164" fontId="8" fillId="0" borderId="27" xfId="65" applyNumberFormat="1" applyFont="1" applyFill="1" applyBorder="1" applyAlignment="1">
      <alignment vertical="center" wrapText="1"/>
    </xf>
    <xf numFmtId="164" fontId="3" fillId="22" borderId="42" xfId="65" applyNumberFormat="1" applyFont="1" applyFill="1" applyBorder="1" applyAlignment="1">
      <alignment horizontal="center" vertical="center" wrapText="1"/>
    </xf>
    <xf numFmtId="164" fontId="1" fillId="22" borderId="45" xfId="108" applyNumberFormat="1" applyFont="1" applyFill="1" applyBorder="1" applyAlignment="1">
      <alignment horizontal="center" vertical="center" wrapText="1"/>
    </xf>
    <xf numFmtId="164" fontId="3" fillId="0" borderId="69" xfId="65" applyNumberFormat="1" applyFont="1" applyFill="1" applyBorder="1" applyAlignment="1">
      <alignment vertical="center" wrapText="1"/>
    </xf>
    <xf numFmtId="164" fontId="8" fillId="0" borderId="26" xfId="65" applyNumberFormat="1" applyFont="1" applyFill="1" applyBorder="1" applyAlignment="1">
      <alignment vertical="center" wrapText="1"/>
    </xf>
    <xf numFmtId="164" fontId="8" fillId="0" borderId="51" xfId="65" applyNumberFormat="1" applyFont="1" applyFill="1" applyBorder="1" applyAlignment="1">
      <alignment vertical="center" wrapText="1"/>
    </xf>
    <xf numFmtId="2" fontId="49" fillId="0" borderId="0" xfId="0" applyNumberFormat="1" applyFont="1" applyAlignment="1">
      <alignment horizontal="center" vertical="center"/>
    </xf>
    <xf numFmtId="4" fontId="26" fillId="22" borderId="11" xfId="0" applyNumberFormat="1" applyFont="1" applyFill="1" applyBorder="1" applyAlignment="1">
      <alignment horizontal="center"/>
    </xf>
    <xf numFmtId="10" fontId="26" fillId="22" borderId="11" xfId="524" applyNumberFormat="1" applyFont="1" applyFill="1" applyBorder="1" applyAlignment="1">
      <alignment horizontal="center"/>
    </xf>
    <xf numFmtId="3" fontId="1" fillId="0" borderId="24" xfId="410" applyNumberFormat="1" applyFont="1" applyFill="1" applyBorder="1" applyAlignment="1">
      <alignment horizontal="center" vertical="center" wrapText="1"/>
      <protection/>
    </xf>
    <xf numFmtId="3" fontId="1" fillId="0" borderId="19" xfId="410" applyNumberFormat="1" applyFont="1" applyFill="1" applyBorder="1" applyAlignment="1">
      <alignment horizontal="center" vertical="center" wrapText="1"/>
      <protection/>
    </xf>
    <xf numFmtId="3" fontId="26" fillId="22" borderId="11" xfId="0" applyNumberFormat="1" applyFont="1" applyFill="1" applyBorder="1" applyAlignment="1">
      <alignment horizontal="center" vertical="center"/>
    </xf>
    <xf numFmtId="3" fontId="26" fillId="22" borderId="39" xfId="0" applyNumberFormat="1" applyFont="1" applyFill="1" applyBorder="1" applyAlignment="1">
      <alignment horizontal="center" vertical="center"/>
    </xf>
    <xf numFmtId="0" fontId="26" fillId="22" borderId="21" xfId="0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2" fillId="0" borderId="69" xfId="335" applyNumberFormat="1" applyFont="1" applyFill="1" applyBorder="1" applyAlignment="1">
      <alignment horizontal="center" vertical="center" wrapText="1"/>
      <protection/>
    </xf>
    <xf numFmtId="3" fontId="2" fillId="0" borderId="68" xfId="335" applyNumberFormat="1" applyFont="1" applyFill="1" applyBorder="1" applyAlignment="1">
      <alignment horizontal="center" vertical="center" wrapText="1"/>
      <protection/>
    </xf>
    <xf numFmtId="3" fontId="2" fillId="0" borderId="72" xfId="335" applyNumberFormat="1" applyFont="1" applyFill="1" applyBorder="1" applyAlignment="1">
      <alignment horizontal="center" vertical="center" wrapText="1"/>
      <protection/>
    </xf>
    <xf numFmtId="3" fontId="2" fillId="0" borderId="51" xfId="335" applyNumberFormat="1" applyFont="1" applyFill="1" applyBorder="1" applyAlignment="1">
      <alignment horizontal="center" vertical="center" wrapText="1"/>
      <protection/>
    </xf>
    <xf numFmtId="3" fontId="2" fillId="0" borderId="19" xfId="335" applyNumberFormat="1" applyFont="1" applyFill="1" applyBorder="1" applyAlignment="1">
      <alignment horizontal="center" vertical="center" wrapText="1"/>
      <protection/>
    </xf>
    <xf numFmtId="3" fontId="2" fillId="0" borderId="35" xfId="335" applyNumberFormat="1" applyFont="1" applyFill="1" applyBorder="1" applyAlignment="1">
      <alignment horizontal="center" vertical="center" wrapText="1"/>
      <protection/>
    </xf>
    <xf numFmtId="3" fontId="2" fillId="22" borderId="51" xfId="335" applyNumberFormat="1" applyFont="1" applyFill="1" applyBorder="1" applyAlignment="1">
      <alignment horizontal="center" vertical="center" wrapText="1"/>
      <protection/>
    </xf>
    <xf numFmtId="3" fontId="2" fillId="22" borderId="19" xfId="335" applyNumberFormat="1" applyFont="1" applyFill="1" applyBorder="1" applyAlignment="1">
      <alignment horizontal="center" vertical="center" wrapText="1"/>
      <protection/>
    </xf>
    <xf numFmtId="3" fontId="2" fillId="22" borderId="35" xfId="335" applyNumberFormat="1" applyFont="1" applyFill="1" applyBorder="1" applyAlignment="1">
      <alignment horizontal="center" vertical="center" wrapText="1"/>
      <protection/>
    </xf>
    <xf numFmtId="181" fontId="1" fillId="1" borderId="24" xfId="108" applyNumberFormat="1" applyFont="1" applyFill="1" applyBorder="1" applyAlignment="1">
      <alignment horizontal="center" vertical="center" wrapText="1"/>
    </xf>
    <xf numFmtId="181" fontId="1" fillId="1" borderId="24" xfId="40" applyNumberFormat="1" applyFont="1" applyFill="1" applyBorder="1" applyAlignment="1">
      <alignment horizontal="center" vertical="center" wrapText="1"/>
    </xf>
    <xf numFmtId="181" fontId="1" fillId="1" borderId="38" xfId="108" applyNumberFormat="1" applyFont="1" applyFill="1" applyBorder="1" applyAlignment="1">
      <alignment horizontal="center" vertical="center" wrapText="1"/>
    </xf>
    <xf numFmtId="3" fontId="1" fillId="0" borderId="22" xfId="514" applyNumberFormat="1" applyFont="1" applyBorder="1" applyAlignment="1">
      <alignment horizontal="center" vertical="center" wrapText="1"/>
      <protection/>
    </xf>
    <xf numFmtId="3" fontId="1" fillId="0" borderId="22" xfId="326" applyNumberFormat="1" applyFont="1" applyBorder="1" applyAlignment="1">
      <alignment horizontal="center" vertical="center" wrapText="1"/>
      <protection/>
    </xf>
    <xf numFmtId="0" fontId="1" fillId="0" borderId="47" xfId="335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164" fontId="16" fillId="0" borderId="0" xfId="40" applyNumberFormat="1" applyFont="1" applyAlignment="1">
      <alignment/>
    </xf>
    <xf numFmtId="181" fontId="16" fillId="1" borderId="2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64" fontId="16" fillId="0" borderId="0" xfId="40" applyNumberFormat="1" applyFont="1" applyFill="1" applyAlignment="1">
      <alignment/>
    </xf>
    <xf numFmtId="181" fontId="16" fillId="0" borderId="25" xfId="40" applyNumberFormat="1" applyFont="1" applyBorder="1" applyAlignment="1">
      <alignment horizontal="center" vertical="center"/>
    </xf>
    <xf numFmtId="10" fontId="16" fillId="0" borderId="25" xfId="524" applyNumberFormat="1" applyFont="1" applyBorder="1" applyAlignment="1">
      <alignment horizontal="center" vertical="center"/>
    </xf>
    <xf numFmtId="181" fontId="16" fillId="0" borderId="28" xfId="0" applyNumberFormat="1" applyFont="1" applyBorder="1" applyAlignment="1">
      <alignment horizontal="center" vertical="center"/>
    </xf>
    <xf numFmtId="181" fontId="16" fillId="1" borderId="25" xfId="40" applyNumberFormat="1" applyFont="1" applyFill="1" applyBorder="1" applyAlignment="1">
      <alignment horizontal="center" vertical="center"/>
    </xf>
    <xf numFmtId="10" fontId="16" fillId="1" borderId="25" xfId="524" applyNumberFormat="1" applyFont="1" applyFill="1" applyBorder="1" applyAlignment="1">
      <alignment horizontal="center" vertical="center"/>
    </xf>
    <xf numFmtId="181" fontId="16" fillId="1" borderId="28" xfId="0" applyNumberFormat="1" applyFont="1" applyFill="1" applyBorder="1" applyAlignment="1">
      <alignment horizontal="center" vertical="center"/>
    </xf>
    <xf numFmtId="181" fontId="16" fillId="0" borderId="19" xfId="40" applyNumberFormat="1" applyFont="1" applyBorder="1" applyAlignment="1">
      <alignment horizontal="center" vertical="center"/>
    </xf>
    <xf numFmtId="10" fontId="16" fillId="0" borderId="19" xfId="524" applyNumberFormat="1" applyFont="1" applyBorder="1" applyAlignment="1">
      <alignment horizontal="center" vertical="center"/>
    </xf>
    <xf numFmtId="181" fontId="16" fillId="0" borderId="35" xfId="0" applyNumberFormat="1" applyFont="1" applyBorder="1" applyAlignment="1">
      <alignment horizontal="center" vertical="center"/>
    </xf>
    <xf numFmtId="181" fontId="26" fillId="0" borderId="68" xfId="40" applyNumberFormat="1" applyFont="1" applyBorder="1" applyAlignment="1">
      <alignment horizontal="center" vertical="center"/>
    </xf>
    <xf numFmtId="10" fontId="26" fillId="0" borderId="68" xfId="524" applyNumberFormat="1" applyFont="1" applyBorder="1" applyAlignment="1">
      <alignment horizontal="center" vertical="center"/>
    </xf>
    <xf numFmtId="181" fontId="26" fillId="0" borderId="72" xfId="0" applyNumberFormat="1" applyFont="1" applyBorder="1" applyAlignment="1">
      <alignment horizontal="center" vertical="center"/>
    </xf>
    <xf numFmtId="164" fontId="2" fillId="0" borderId="80" xfId="54" applyNumberFormat="1" applyFont="1" applyFill="1" applyBorder="1" applyAlignment="1">
      <alignment horizontal="center" vertical="center" wrapText="1"/>
    </xf>
    <xf numFmtId="3" fontId="1" fillId="0" borderId="40" xfId="384" applyNumberFormat="1" applyFont="1" applyFill="1" applyBorder="1" applyAlignment="1">
      <alignment horizontal="center" vertical="center" wrapText="1"/>
      <protection/>
    </xf>
    <xf numFmtId="0" fontId="1" fillId="0" borderId="51" xfId="335" applyFont="1" applyFill="1" applyBorder="1" applyAlignment="1">
      <alignment horizontal="center" vertical="center"/>
      <protection/>
    </xf>
    <xf numFmtId="164" fontId="2" fillId="0" borderId="64" xfId="54" applyNumberFormat="1" applyFont="1" applyFill="1" applyBorder="1" applyAlignment="1">
      <alignment horizontal="center" vertical="center" wrapText="1"/>
    </xf>
    <xf numFmtId="164" fontId="2" fillId="0" borderId="41" xfId="54" applyNumberFormat="1" applyFont="1" applyFill="1" applyBorder="1" applyAlignment="1">
      <alignment horizontal="left" vertical="center" wrapText="1"/>
    </xf>
    <xf numFmtId="164" fontId="6" fillId="0" borderId="67" xfId="54" applyNumberFormat="1" applyFont="1" applyFill="1" applyBorder="1" applyAlignment="1">
      <alignment horizontal="center" vertical="center" wrapText="1"/>
    </xf>
    <xf numFmtId="3" fontId="1" fillId="0" borderId="69" xfId="335" applyNumberFormat="1" applyFont="1" applyFill="1" applyBorder="1" applyAlignment="1">
      <alignment horizontal="center" vertical="center" wrapText="1"/>
      <protection/>
    </xf>
    <xf numFmtId="3" fontId="3" fillId="22" borderId="21" xfId="336" applyNumberFormat="1" applyFont="1" applyFill="1" applyBorder="1" applyAlignment="1">
      <alignment horizontal="center" vertical="center" wrapText="1"/>
      <protection/>
    </xf>
    <xf numFmtId="164" fontId="2" fillId="0" borderId="55" xfId="54" applyNumberFormat="1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/>
    </xf>
    <xf numFmtId="3" fontId="1" fillId="0" borderId="38" xfId="410" applyNumberFormat="1" applyFont="1" applyFill="1" applyBorder="1" applyAlignment="1">
      <alignment horizontal="center" vertical="center" wrapText="1"/>
      <protection/>
    </xf>
    <xf numFmtId="3" fontId="1" fillId="0" borderId="35" xfId="410" applyNumberFormat="1" applyFont="1" applyFill="1" applyBorder="1" applyAlignment="1">
      <alignment horizontal="center" vertical="center" wrapText="1"/>
      <protection/>
    </xf>
    <xf numFmtId="164" fontId="2" fillId="0" borderId="32" xfId="54" applyNumberFormat="1" applyFont="1" applyFill="1" applyBorder="1" applyAlignment="1">
      <alignment horizontal="left" vertical="center" wrapText="1"/>
    </xf>
    <xf numFmtId="164" fontId="2" fillId="0" borderId="40" xfId="54" applyNumberFormat="1" applyFont="1" applyFill="1" applyBorder="1" applyAlignment="1">
      <alignment horizontal="left" vertical="center" wrapText="1"/>
    </xf>
    <xf numFmtId="164" fontId="6" fillId="0" borderId="32" xfId="54" applyNumberFormat="1" applyFont="1" applyFill="1" applyBorder="1" applyAlignment="1">
      <alignment horizontal="center" vertical="center" wrapText="1"/>
    </xf>
    <xf numFmtId="164" fontId="6" fillId="0" borderId="53" xfId="54" applyNumberFormat="1" applyFont="1" applyFill="1" applyBorder="1" applyAlignment="1">
      <alignment horizontal="center" vertical="center" wrapText="1"/>
    </xf>
    <xf numFmtId="3" fontId="2" fillId="0" borderId="32" xfId="411" applyNumberFormat="1" applyFont="1" applyFill="1" applyBorder="1" applyAlignment="1">
      <alignment horizontal="center" vertical="center" wrapText="1"/>
      <protection/>
    </xf>
    <xf numFmtId="164" fontId="6" fillId="0" borderId="70" xfId="54" applyNumberFormat="1" applyFont="1" applyFill="1" applyBorder="1" applyAlignment="1">
      <alignment horizontal="center" vertical="center" wrapText="1"/>
    </xf>
    <xf numFmtId="164" fontId="2" fillId="0" borderId="67" xfId="54" applyNumberFormat="1" applyFont="1" applyFill="1" applyBorder="1" applyAlignment="1">
      <alignment horizontal="left" vertical="center" wrapText="1"/>
    </xf>
    <xf numFmtId="3" fontId="2" fillId="16" borderId="36" xfId="411" applyNumberFormat="1" applyFont="1" applyFill="1" applyBorder="1" applyAlignment="1">
      <alignment horizontal="center" vertical="center"/>
      <protection/>
    </xf>
    <xf numFmtId="0" fontId="16" fillId="22" borderId="53" xfId="0" applyFont="1" applyFill="1" applyBorder="1" applyAlignment="1">
      <alignment horizontal="center" vertical="center" wrapText="1"/>
    </xf>
    <xf numFmtId="0" fontId="16" fillId="22" borderId="1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1" fillId="0" borderId="37" xfId="0" applyFont="1" applyFill="1" applyBorder="1" applyAlignment="1">
      <alignment vertical="center" wrapText="1"/>
    </xf>
    <xf numFmtId="0" fontId="16" fillId="0" borderId="64" xfId="0" applyFont="1" applyBorder="1" applyAlignment="1">
      <alignment/>
    </xf>
    <xf numFmtId="164" fontId="3" fillId="22" borderId="57" xfId="54" applyNumberFormat="1" applyFont="1" applyFill="1" applyBorder="1" applyAlignment="1">
      <alignment horizontal="left" vertical="center" wrapText="1"/>
    </xf>
    <xf numFmtId="164" fontId="2" fillId="0" borderId="32" xfId="54" applyNumberFormat="1" applyFont="1" applyFill="1" applyBorder="1" applyAlignment="1">
      <alignment horizontal="center" vertical="center" wrapText="1"/>
    </xf>
    <xf numFmtId="164" fontId="2" fillId="0" borderId="56" xfId="54" applyNumberFormat="1" applyFont="1" applyFill="1" applyBorder="1" applyAlignment="1">
      <alignment horizontal="center" vertical="center" wrapText="1"/>
    </xf>
    <xf numFmtId="164" fontId="2" fillId="0" borderId="36" xfId="54" applyNumberFormat="1" applyFont="1" applyFill="1" applyBorder="1" applyAlignment="1">
      <alignment horizontal="center" vertical="center" wrapText="1"/>
    </xf>
    <xf numFmtId="164" fontId="31" fillId="0" borderId="32" xfId="54" applyNumberFormat="1" applyFont="1" applyFill="1" applyBorder="1" applyAlignment="1">
      <alignment horizontal="center" vertical="center" wrapText="1"/>
    </xf>
    <xf numFmtId="164" fontId="31" fillId="0" borderId="56" xfId="54" applyNumberFormat="1" applyFont="1" applyFill="1" applyBorder="1" applyAlignment="1">
      <alignment horizontal="center" vertical="center" wrapText="1"/>
    </xf>
    <xf numFmtId="164" fontId="31" fillId="0" borderId="36" xfId="54" applyNumberFormat="1" applyFont="1" applyFill="1" applyBorder="1" applyAlignment="1">
      <alignment horizontal="center" vertical="center" wrapText="1"/>
    </xf>
    <xf numFmtId="164" fontId="3" fillId="22" borderId="34" xfId="54" applyNumberFormat="1" applyFont="1" applyFill="1" applyBorder="1" applyAlignment="1">
      <alignment horizontal="left" vertical="center" wrapText="1"/>
    </xf>
    <xf numFmtId="164" fontId="8" fillId="22" borderId="40" xfId="40" applyNumberFormat="1" applyFont="1" applyFill="1" applyBorder="1" applyAlignment="1">
      <alignment horizontal="center" vertical="center" wrapText="1"/>
    </xf>
    <xf numFmtId="164" fontId="8" fillId="22" borderId="24" xfId="40" applyNumberFormat="1" applyFont="1" applyFill="1" applyBorder="1" applyAlignment="1">
      <alignment horizontal="center" vertical="center" wrapText="1"/>
    </xf>
    <xf numFmtId="164" fontId="1" fillId="22" borderId="33" xfId="54" applyNumberFormat="1" applyFont="1" applyFill="1" applyBorder="1" applyAlignment="1">
      <alignment horizontal="center" vertical="center" wrapText="1"/>
    </xf>
    <xf numFmtId="164" fontId="1" fillId="22" borderId="50" xfId="54" applyNumberFormat="1" applyFont="1" applyFill="1" applyBorder="1" applyAlignment="1">
      <alignment horizontal="center" vertical="center" wrapText="1"/>
    </xf>
    <xf numFmtId="164" fontId="8" fillId="22" borderId="24" xfId="54" applyNumberFormat="1" applyFont="1" applyFill="1" applyBorder="1" applyAlignment="1">
      <alignment horizontal="center" vertical="center" wrapText="1"/>
    </xf>
    <xf numFmtId="164" fontId="8" fillId="22" borderId="38" xfId="54" applyNumberFormat="1" applyFont="1" applyFill="1" applyBorder="1" applyAlignment="1">
      <alignment horizontal="center" vertical="center" wrapText="1"/>
    </xf>
    <xf numFmtId="0" fontId="16" fillId="0" borderId="76" xfId="0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164" fontId="1" fillId="22" borderId="24" xfId="40" applyNumberFormat="1" applyFont="1" applyFill="1" applyBorder="1" applyAlignment="1">
      <alignment horizontal="center" vertical="center" wrapText="1"/>
    </xf>
    <xf numFmtId="164" fontId="1" fillId="22" borderId="44" xfId="40" applyNumberFormat="1" applyFont="1" applyFill="1" applyBorder="1" applyAlignment="1">
      <alignment horizontal="center" vertical="center" wrapText="1"/>
    </xf>
    <xf numFmtId="164" fontId="8" fillId="22" borderId="17" xfId="40" applyNumberFormat="1" applyFont="1" applyFill="1" applyBorder="1" applyAlignment="1">
      <alignment horizontal="center" vertical="center" wrapText="1"/>
    </xf>
    <xf numFmtId="164" fontId="8" fillId="22" borderId="80" xfId="40" applyNumberFormat="1" applyFont="1" applyFill="1" applyBorder="1" applyAlignment="1">
      <alignment horizontal="center" vertical="center" wrapText="1"/>
    </xf>
    <xf numFmtId="3" fontId="16" fillId="0" borderId="81" xfId="0" applyNumberFormat="1" applyFont="1" applyBorder="1" applyAlignment="1">
      <alignment horizontal="center"/>
    </xf>
    <xf numFmtId="3" fontId="16" fillId="0" borderId="65" xfId="0" applyNumberFormat="1" applyFont="1" applyBorder="1" applyAlignment="1">
      <alignment horizontal="center"/>
    </xf>
    <xf numFmtId="3" fontId="16" fillId="0" borderId="76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6" fillId="16" borderId="17" xfId="0" applyFont="1" applyFill="1" applyBorder="1" applyAlignment="1">
      <alignment horizontal="center" vertical="center"/>
    </xf>
    <xf numFmtId="0" fontId="26" fillId="16" borderId="81" xfId="0" applyFont="1" applyFill="1" applyBorder="1" applyAlignment="1">
      <alignment horizontal="center" vertical="center"/>
    </xf>
    <xf numFmtId="0" fontId="26" fillId="16" borderId="66" xfId="0" applyFont="1" applyFill="1" applyBorder="1" applyAlignment="1">
      <alignment horizontal="center" vertical="center"/>
    </xf>
    <xf numFmtId="0" fontId="26" fillId="16" borderId="82" xfId="0" applyFont="1" applyFill="1" applyBorder="1" applyAlignment="1">
      <alignment horizontal="center" vertical="center"/>
    </xf>
    <xf numFmtId="164" fontId="3" fillId="22" borderId="32" xfId="40" applyNumberFormat="1" applyFont="1" applyFill="1" applyBorder="1" applyAlignment="1">
      <alignment horizontal="center" vertical="center" wrapText="1"/>
    </xf>
    <xf numFmtId="164" fontId="3" fillId="22" borderId="36" xfId="4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164" fontId="2" fillId="0" borderId="15" xfId="54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64" fontId="2" fillId="0" borderId="22" xfId="54" applyNumberFormat="1" applyFont="1" applyFill="1" applyBorder="1" applyAlignment="1">
      <alignment horizontal="center" vertical="center" wrapText="1"/>
    </xf>
    <xf numFmtId="164" fontId="2" fillId="24" borderId="32" xfId="54" applyNumberFormat="1" applyFont="1" applyFill="1" applyBorder="1" applyAlignment="1">
      <alignment horizontal="center" vertical="center" wrapText="1"/>
    </xf>
    <xf numFmtId="164" fontId="2" fillId="24" borderId="56" xfId="54" applyNumberFormat="1" applyFont="1" applyFill="1" applyBorder="1" applyAlignment="1">
      <alignment horizontal="center" vertical="center" wrapText="1"/>
    </xf>
    <xf numFmtId="164" fontId="2" fillId="24" borderId="36" xfId="54" applyNumberFormat="1" applyFont="1" applyFill="1" applyBorder="1" applyAlignment="1">
      <alignment horizontal="center" vertical="center" wrapText="1"/>
    </xf>
    <xf numFmtId="164" fontId="2" fillId="24" borderId="16" xfId="54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1" fillId="0" borderId="56" xfId="487" applyNumberFormat="1" applyFont="1" applyBorder="1" applyAlignment="1">
      <alignment horizontal="center" vertical="center" wrapText="1"/>
      <protection/>
    </xf>
    <xf numFmtId="3" fontId="1" fillId="0" borderId="22" xfId="487" applyNumberFormat="1" applyFont="1" applyBorder="1" applyAlignment="1">
      <alignment horizontal="center" vertical="center" wrapText="1"/>
      <protection/>
    </xf>
    <xf numFmtId="3" fontId="1" fillId="0" borderId="15" xfId="516" applyNumberFormat="1" applyFont="1" applyFill="1" applyBorder="1" applyAlignment="1">
      <alignment horizontal="center" vertical="center"/>
      <protection/>
    </xf>
    <xf numFmtId="3" fontId="1" fillId="0" borderId="22" xfId="516" applyNumberFormat="1" applyFont="1" applyFill="1" applyBorder="1" applyAlignment="1">
      <alignment horizontal="center" vertical="center"/>
      <protection/>
    </xf>
    <xf numFmtId="3" fontId="1" fillId="0" borderId="15" xfId="411" applyNumberFormat="1" applyFont="1" applyFill="1" applyBorder="1" applyAlignment="1">
      <alignment horizontal="center" vertical="center" wrapText="1"/>
      <protection/>
    </xf>
    <xf numFmtId="3" fontId="1" fillId="0" borderId="22" xfId="411" applyNumberFormat="1" applyFont="1" applyFill="1" applyBorder="1" applyAlignment="1">
      <alignment horizontal="center" vertical="center" wrapText="1"/>
      <protection/>
    </xf>
    <xf numFmtId="164" fontId="2" fillId="0" borderId="66" xfId="54" applyNumberFormat="1" applyFont="1" applyFill="1" applyBorder="1" applyAlignment="1">
      <alignment horizontal="center" vertical="center" wrapText="1"/>
    </xf>
    <xf numFmtId="164" fontId="2" fillId="0" borderId="14" xfId="54" applyNumberFormat="1" applyFont="1" applyFill="1" applyBorder="1" applyAlignment="1">
      <alignment horizontal="center" vertical="center" wrapText="1"/>
    </xf>
    <xf numFmtId="164" fontId="2" fillId="0" borderId="83" xfId="85" applyNumberFormat="1" applyFont="1" applyFill="1" applyBorder="1" applyAlignment="1">
      <alignment horizontal="center" vertical="center" wrapText="1"/>
    </xf>
    <xf numFmtId="164" fontId="2" fillId="0" borderId="75" xfId="85" applyNumberFormat="1" applyFont="1" applyFill="1" applyBorder="1" applyAlignment="1">
      <alignment horizontal="center" vertical="center" wrapText="1"/>
    </xf>
    <xf numFmtId="164" fontId="2" fillId="0" borderId="77" xfId="85" applyNumberFormat="1" applyFont="1" applyFill="1" applyBorder="1" applyAlignment="1">
      <alignment horizontal="center" vertical="center" wrapText="1"/>
    </xf>
    <xf numFmtId="164" fontId="2" fillId="0" borderId="84" xfId="54" applyNumberFormat="1" applyFont="1" applyFill="1" applyBorder="1" applyAlignment="1">
      <alignment horizontal="center" vertical="center" wrapText="1"/>
    </xf>
    <xf numFmtId="164" fontId="2" fillId="0" borderId="85" xfId="54" applyNumberFormat="1" applyFont="1" applyFill="1" applyBorder="1" applyAlignment="1">
      <alignment horizontal="center" vertical="center" wrapText="1"/>
    </xf>
    <xf numFmtId="164" fontId="4" fillId="22" borderId="34" xfId="54" applyNumberFormat="1" applyFont="1" applyFill="1" applyBorder="1" applyAlignment="1">
      <alignment horizontal="left" vertical="center" wrapText="1"/>
    </xf>
    <xf numFmtId="164" fontId="4" fillId="22" borderId="57" xfId="54" applyNumberFormat="1" applyFont="1" applyFill="1" applyBorder="1" applyAlignment="1">
      <alignment horizontal="left" vertical="center" wrapText="1"/>
    </xf>
    <xf numFmtId="164" fontId="8" fillId="22" borderId="52" xfId="54" applyNumberFormat="1" applyFont="1" applyFill="1" applyBorder="1" applyAlignment="1">
      <alignment horizontal="center" vertical="center" wrapText="1"/>
    </xf>
    <xf numFmtId="164" fontId="8" fillId="22" borderId="40" xfId="54" applyNumberFormat="1" applyFont="1" applyFill="1" applyBorder="1" applyAlignment="1">
      <alignment horizontal="center" vertical="center" wrapText="1"/>
    </xf>
    <xf numFmtId="164" fontId="3" fillId="22" borderId="32" xfId="54" applyNumberFormat="1" applyFont="1" applyFill="1" applyBorder="1" applyAlignment="1">
      <alignment horizontal="center" vertical="center" wrapText="1"/>
    </xf>
    <xf numFmtId="164" fontId="3" fillId="22" borderId="36" xfId="54" applyNumberFormat="1" applyFont="1" applyFill="1" applyBorder="1" applyAlignment="1">
      <alignment horizontal="center" vertical="center" wrapText="1"/>
    </xf>
    <xf numFmtId="164" fontId="8" fillId="22" borderId="17" xfId="54" applyNumberFormat="1" applyFont="1" applyFill="1" applyBorder="1" applyAlignment="1">
      <alignment horizontal="center" vertical="center" wrapText="1"/>
    </xf>
    <xf numFmtId="164" fontId="8" fillId="22" borderId="80" xfId="54" applyNumberFormat="1" applyFont="1" applyFill="1" applyBorder="1" applyAlignment="1">
      <alignment horizontal="center" vertical="center" wrapText="1"/>
    </xf>
    <xf numFmtId="0" fontId="16" fillId="0" borderId="36" xfId="0" applyFont="1" applyBorder="1" applyAlignment="1">
      <alignment/>
    </xf>
    <xf numFmtId="0" fontId="1" fillId="0" borderId="75" xfId="335" applyFont="1" applyBorder="1" applyAlignment="1">
      <alignment horizontal="center" vertical="center" wrapText="1"/>
      <protection/>
    </xf>
    <xf numFmtId="3" fontId="1" fillId="0" borderId="75" xfId="0" applyNumberFormat="1" applyFont="1" applyFill="1" applyBorder="1" applyAlignment="1">
      <alignment horizontal="center" vertical="center" wrapText="1"/>
    </xf>
    <xf numFmtId="3" fontId="1" fillId="0" borderId="74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3" fontId="1" fillId="0" borderId="8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164" fontId="31" fillId="0" borderId="34" xfId="54" applyNumberFormat="1" applyFont="1" applyFill="1" applyBorder="1" applyAlignment="1">
      <alignment horizontal="center" vertical="center" wrapText="1"/>
    </xf>
    <xf numFmtId="164" fontId="2" fillId="0" borderId="34" xfId="54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82" xfId="330" applyNumberFormat="1" applyFont="1" applyBorder="1" applyAlignment="1">
      <alignment horizontal="center" vertical="center" wrapText="1"/>
      <protection/>
    </xf>
    <xf numFmtId="3" fontId="1" fillId="0" borderId="74" xfId="330" applyNumberFormat="1" applyFont="1" applyBorder="1" applyAlignment="1">
      <alignment horizontal="center" vertical="center" wrapText="1"/>
      <protection/>
    </xf>
    <xf numFmtId="164" fontId="2" fillId="0" borderId="10" xfId="54" applyNumberFormat="1" applyFont="1" applyFill="1" applyBorder="1" applyAlignment="1">
      <alignment horizontal="center" vertical="center" wrapText="1"/>
    </xf>
    <xf numFmtId="3" fontId="1" fillId="0" borderId="82" xfId="425" applyNumberFormat="1" applyFont="1" applyBorder="1" applyAlignment="1">
      <alignment horizontal="center" vertical="center" wrapText="1"/>
      <protection/>
    </xf>
    <xf numFmtId="3" fontId="1" fillId="0" borderId="74" xfId="425" applyNumberFormat="1" applyFont="1" applyBorder="1" applyAlignment="1">
      <alignment horizontal="center" vertical="center" wrapText="1"/>
      <protection/>
    </xf>
    <xf numFmtId="164" fontId="2" fillId="0" borderId="12" xfId="54" applyNumberFormat="1" applyFont="1" applyFill="1" applyBorder="1" applyAlignment="1">
      <alignment horizontal="center" vertical="center" wrapText="1"/>
    </xf>
    <xf numFmtId="164" fontId="2" fillId="0" borderId="34" xfId="85" applyNumberFormat="1" applyFont="1" applyFill="1" applyBorder="1" applyAlignment="1">
      <alignment horizontal="center" vertical="center" wrapText="1"/>
    </xf>
    <xf numFmtId="3" fontId="1" fillId="0" borderId="83" xfId="411" applyNumberFormat="1" applyFont="1" applyFill="1" applyBorder="1" applyAlignment="1">
      <alignment horizontal="center" vertical="center" wrapText="1"/>
      <protection/>
    </xf>
    <xf numFmtId="3" fontId="1" fillId="0" borderId="74" xfId="411" applyNumberFormat="1" applyFont="1" applyFill="1" applyBorder="1" applyAlignment="1">
      <alignment horizontal="center" vertical="center" wrapText="1"/>
      <protection/>
    </xf>
    <xf numFmtId="164" fontId="8" fillId="22" borderId="17" xfId="109" applyNumberFormat="1" applyFont="1" applyFill="1" applyBorder="1" applyAlignment="1">
      <alignment horizontal="center" vertical="center" wrapText="1"/>
    </xf>
    <xf numFmtId="164" fontId="8" fillId="22" borderId="80" xfId="109" applyNumberFormat="1" applyFont="1" applyFill="1" applyBorder="1" applyAlignment="1">
      <alignment horizontal="center" vertical="center" wrapText="1"/>
    </xf>
    <xf numFmtId="164" fontId="8" fillId="22" borderId="81" xfId="109" applyNumberFormat="1" applyFont="1" applyFill="1" applyBorder="1" applyAlignment="1">
      <alignment horizontal="center" vertical="center" wrapText="1"/>
    </xf>
    <xf numFmtId="164" fontId="1" fillId="22" borderId="13" xfId="109" applyNumberFormat="1" applyFont="1" applyFill="1" applyBorder="1" applyAlignment="1">
      <alignment horizontal="center" vertical="center" wrapText="1"/>
    </xf>
    <xf numFmtId="164" fontId="1" fillId="22" borderId="18" xfId="109" applyNumberFormat="1" applyFont="1" applyFill="1" applyBorder="1" applyAlignment="1">
      <alignment horizontal="center" vertical="center" wrapText="1"/>
    </xf>
    <xf numFmtId="164" fontId="1" fillId="22" borderId="77" xfId="109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64" fontId="2" fillId="0" borderId="55" xfId="54" applyNumberFormat="1" applyFont="1" applyFill="1" applyBorder="1" applyAlignment="1">
      <alignment horizontal="center" vertical="center" wrapText="1"/>
    </xf>
    <xf numFmtId="164" fontId="2" fillId="0" borderId="21" xfId="54" applyNumberFormat="1" applyFont="1" applyFill="1" applyBorder="1" applyAlignment="1">
      <alignment horizontal="center" vertical="center" wrapText="1"/>
    </xf>
    <xf numFmtId="164" fontId="2" fillId="0" borderId="65" xfId="54" applyNumberFormat="1" applyFont="1" applyFill="1" applyBorder="1" applyAlignment="1">
      <alignment horizontal="center" vertical="center" wrapText="1"/>
    </xf>
    <xf numFmtId="164" fontId="2" fillId="0" borderId="76" xfId="54" applyNumberFormat="1" applyFont="1" applyFill="1" applyBorder="1" applyAlignment="1">
      <alignment horizontal="center" vertical="center" wrapText="1"/>
    </xf>
    <xf numFmtId="164" fontId="6" fillId="0" borderId="34" xfId="54" applyNumberFormat="1" applyFont="1" applyFill="1" applyBorder="1" applyAlignment="1">
      <alignment horizontal="center" vertical="center" wrapText="1"/>
    </xf>
    <xf numFmtId="164" fontId="6" fillId="0" borderId="67" xfId="54" applyNumberFormat="1" applyFont="1" applyFill="1" applyBorder="1" applyAlignment="1">
      <alignment horizontal="center" vertical="center" wrapText="1"/>
    </xf>
    <xf numFmtId="164" fontId="2" fillId="0" borderId="17" xfId="54" applyNumberFormat="1" applyFont="1" applyFill="1" applyBorder="1" applyAlignment="1">
      <alignment horizontal="center" vertical="center" wrapText="1"/>
    </xf>
    <xf numFmtId="164" fontId="2" fillId="0" borderId="81" xfId="54" applyNumberFormat="1" applyFont="1" applyFill="1" applyBorder="1" applyAlignment="1">
      <alignment horizontal="center" vertical="center" wrapText="1"/>
    </xf>
    <xf numFmtId="164" fontId="2" fillId="0" borderId="29" xfId="54" applyNumberFormat="1" applyFont="1" applyFill="1" applyBorder="1" applyAlignment="1">
      <alignment horizontal="center" vertical="center" wrapText="1"/>
    </xf>
    <xf numFmtId="164" fontId="2" fillId="0" borderId="73" xfId="54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16" fillId="22" borderId="24" xfId="0" applyFont="1" applyFill="1" applyBorder="1" applyAlignment="1">
      <alignment horizontal="center" vertical="center" wrapText="1"/>
    </xf>
    <xf numFmtId="0" fontId="16" fillId="22" borderId="19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12" fillId="22" borderId="17" xfId="0" applyFont="1" applyFill="1" applyBorder="1" applyAlignment="1">
      <alignment horizontal="center" vertical="center" wrapText="1"/>
    </xf>
    <xf numFmtId="0" fontId="12" fillId="22" borderId="80" xfId="0" applyFont="1" applyFill="1" applyBorder="1" applyAlignment="1">
      <alignment horizontal="center" vertical="center" wrapText="1"/>
    </xf>
    <xf numFmtId="0" fontId="12" fillId="22" borderId="40" xfId="0" applyFont="1" applyFill="1" applyBorder="1" applyAlignment="1">
      <alignment horizontal="center" vertical="center" wrapText="1"/>
    </xf>
    <xf numFmtId="164" fontId="1" fillId="22" borderId="68" xfId="54" applyNumberFormat="1" applyFont="1" applyFill="1" applyBorder="1" applyAlignment="1">
      <alignment horizontal="center" vertical="center" wrapText="1"/>
    </xf>
    <xf numFmtId="164" fontId="13" fillId="22" borderId="24" xfId="54" applyNumberFormat="1" applyFont="1" applyFill="1" applyBorder="1" applyAlignment="1">
      <alignment horizontal="center" vertical="center" wrapText="1"/>
    </xf>
    <xf numFmtId="164" fontId="13" fillId="22" borderId="40" xfId="54" applyNumberFormat="1" applyFont="1" applyFill="1" applyBorder="1" applyAlignment="1">
      <alignment horizontal="center" vertical="center" wrapText="1"/>
    </xf>
    <xf numFmtId="164" fontId="13" fillId="22" borderId="38" xfId="54" applyNumberFormat="1" applyFont="1" applyFill="1" applyBorder="1" applyAlignment="1">
      <alignment horizontal="center" vertical="center" wrapText="1"/>
    </xf>
    <xf numFmtId="164" fontId="13" fillId="22" borderId="17" xfId="54" applyNumberFormat="1" applyFont="1" applyFill="1" applyBorder="1" applyAlignment="1">
      <alignment horizontal="center" vertical="center" wrapText="1"/>
    </xf>
    <xf numFmtId="164" fontId="13" fillId="22" borderId="19" xfId="54" applyNumberFormat="1" applyFont="1" applyFill="1" applyBorder="1" applyAlignment="1">
      <alignment horizontal="center" vertical="center" wrapText="1"/>
    </xf>
    <xf numFmtId="164" fontId="1" fillId="0" borderId="31" xfId="85" applyNumberFormat="1" applyFont="1" applyFill="1" applyBorder="1" applyAlignment="1">
      <alignment horizontal="center" vertical="center" wrapText="1"/>
    </xf>
    <xf numFmtId="164" fontId="1" fillId="0" borderId="0" xfId="85" applyNumberFormat="1" applyFont="1" applyFill="1" applyBorder="1" applyAlignment="1">
      <alignment horizontal="center" vertical="center" wrapText="1"/>
    </xf>
    <xf numFmtId="164" fontId="1" fillId="0" borderId="18" xfId="85" applyNumberFormat="1" applyFont="1" applyFill="1" applyBorder="1" applyAlignment="1">
      <alignment horizontal="center" vertical="center" wrapText="1"/>
    </xf>
    <xf numFmtId="164" fontId="1" fillId="22" borderId="17" xfId="54" applyNumberFormat="1" applyFont="1" applyFill="1" applyBorder="1" applyAlignment="1">
      <alignment horizontal="center" vertical="center" wrapText="1"/>
    </xf>
    <xf numFmtId="164" fontId="1" fillId="22" borderId="80" xfId="54" applyNumberFormat="1" applyFont="1" applyFill="1" applyBorder="1" applyAlignment="1">
      <alignment horizontal="center" vertical="center" wrapText="1"/>
    </xf>
    <xf numFmtId="164" fontId="1" fillId="22" borderId="40" xfId="54" applyNumberFormat="1" applyFont="1" applyFill="1" applyBorder="1" applyAlignment="1">
      <alignment horizontal="center" vertical="center" wrapText="1"/>
    </xf>
    <xf numFmtId="164" fontId="20" fillId="0" borderId="44" xfId="54" applyNumberFormat="1" applyFont="1" applyFill="1" applyBorder="1" applyAlignment="1">
      <alignment horizontal="center" vertical="center" wrapText="1"/>
    </xf>
    <xf numFmtId="164" fontId="20" fillId="0" borderId="50" xfId="54" applyNumberFormat="1" applyFont="1" applyFill="1" applyBorder="1" applyAlignment="1">
      <alignment horizontal="center" vertical="center" wrapText="1"/>
    </xf>
    <xf numFmtId="164" fontId="20" fillId="0" borderId="58" xfId="54" applyNumberFormat="1" applyFont="1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164" fontId="1" fillId="22" borderId="24" xfId="54" applyNumberFormat="1" applyFont="1" applyFill="1" applyBorder="1" applyAlignment="1">
      <alignment horizontal="center" vertical="center" wrapText="1"/>
    </xf>
    <xf numFmtId="164" fontId="1" fillId="22" borderId="38" xfId="54" applyNumberFormat="1" applyFont="1" applyFill="1" applyBorder="1" applyAlignment="1">
      <alignment horizontal="center" vertical="center" wrapText="1"/>
    </xf>
    <xf numFmtId="164" fontId="1" fillId="22" borderId="25" xfId="54" applyNumberFormat="1" applyFont="1" applyFill="1" applyBorder="1" applyAlignment="1">
      <alignment horizontal="center" vertical="center" wrapText="1"/>
    </xf>
    <xf numFmtId="0" fontId="3" fillId="22" borderId="25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right"/>
    </xf>
    <xf numFmtId="0" fontId="29" fillId="0" borderId="73" xfId="0" applyFont="1" applyBorder="1" applyAlignment="1">
      <alignment horizontal="right"/>
    </xf>
    <xf numFmtId="49" fontId="1" fillId="22" borderId="33" xfId="65" applyNumberFormat="1" applyFont="1" applyFill="1" applyBorder="1" applyAlignment="1">
      <alignment horizontal="center" vertical="center" wrapText="1"/>
    </xf>
    <xf numFmtId="49" fontId="11" fillId="22" borderId="68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164" fontId="3" fillId="22" borderId="32" xfId="65" applyNumberFormat="1" applyFont="1" applyFill="1" applyBorder="1" applyAlignment="1">
      <alignment horizontal="center" vertical="center" wrapText="1"/>
    </xf>
    <xf numFmtId="164" fontId="3" fillId="22" borderId="36" xfId="65" applyNumberFormat="1" applyFont="1" applyFill="1" applyBorder="1" applyAlignment="1">
      <alignment horizontal="center" vertical="center" wrapText="1"/>
    </xf>
    <xf numFmtId="164" fontId="8" fillId="22" borderId="17" xfId="65" applyNumberFormat="1" applyFont="1" applyFill="1" applyBorder="1" applyAlignment="1">
      <alignment horizontal="center" vertical="center" wrapText="1"/>
    </xf>
    <xf numFmtId="164" fontId="8" fillId="22" borderId="80" xfId="65" applyNumberFormat="1" applyFont="1" applyFill="1" applyBorder="1" applyAlignment="1">
      <alignment horizontal="center" vertical="center" wrapText="1"/>
    </xf>
    <xf numFmtId="164" fontId="8" fillId="22" borderId="24" xfId="65" applyNumberFormat="1" applyFont="1" applyFill="1" applyBorder="1" applyAlignment="1">
      <alignment horizontal="center" vertical="center" wrapText="1"/>
    </xf>
    <xf numFmtId="164" fontId="8" fillId="22" borderId="38" xfId="65" applyNumberFormat="1" applyFont="1" applyFill="1" applyBorder="1" applyAlignment="1">
      <alignment horizontal="center" vertical="center" wrapText="1"/>
    </xf>
    <xf numFmtId="0" fontId="25" fillId="22" borderId="34" xfId="0" applyFont="1" applyFill="1" applyBorder="1" applyAlignment="1">
      <alignment horizontal="right"/>
    </xf>
    <xf numFmtId="0" fontId="25" fillId="22" borderId="67" xfId="0" applyFont="1" applyFill="1" applyBorder="1" applyAlignment="1">
      <alignment horizontal="right"/>
    </xf>
    <xf numFmtId="0" fontId="12" fillId="0" borderId="36" xfId="0" applyFont="1" applyBorder="1" applyAlignment="1">
      <alignment horizontal="left" vertical="center"/>
    </xf>
    <xf numFmtId="49" fontId="17" fillId="22" borderId="68" xfId="0" applyNumberFormat="1" applyFont="1" applyFill="1" applyBorder="1" applyAlignment="1">
      <alignment horizontal="center" vertical="center"/>
    </xf>
    <xf numFmtId="164" fontId="8" fillId="22" borderId="52" xfId="65" applyNumberFormat="1" applyFont="1" applyFill="1" applyBorder="1" applyAlignment="1">
      <alignment horizontal="center" vertical="center" wrapText="1"/>
    </xf>
    <xf numFmtId="164" fontId="8" fillId="22" borderId="81" xfId="65" applyNumberFormat="1" applyFont="1" applyFill="1" applyBorder="1" applyAlignment="1">
      <alignment horizontal="center" vertical="center" wrapText="1"/>
    </xf>
    <xf numFmtId="164" fontId="8" fillId="22" borderId="40" xfId="65" applyNumberFormat="1" applyFont="1" applyFill="1" applyBorder="1" applyAlignment="1">
      <alignment horizontal="center" vertical="center" wrapText="1"/>
    </xf>
    <xf numFmtId="49" fontId="1" fillId="22" borderId="68" xfId="65" applyNumberFormat="1" applyFont="1" applyFill="1" applyBorder="1" applyAlignment="1">
      <alignment horizontal="center" vertical="center" wrapText="1"/>
    </xf>
    <xf numFmtId="4" fontId="5" fillId="0" borderId="33" xfId="410" applyNumberFormat="1" applyFont="1" applyFill="1" applyBorder="1" applyAlignment="1">
      <alignment horizontal="center" vertical="center" wrapText="1"/>
      <protection/>
    </xf>
    <xf numFmtId="4" fontId="5" fillId="0" borderId="68" xfId="410" applyNumberFormat="1" applyFont="1" applyFill="1" applyBorder="1" applyAlignment="1">
      <alignment horizontal="center" vertical="center" wrapText="1"/>
      <protection/>
    </xf>
    <xf numFmtId="10" fontId="5" fillId="0" borderId="33" xfId="524" applyNumberFormat="1" applyFont="1" applyFill="1" applyBorder="1" applyAlignment="1">
      <alignment horizontal="center" vertical="center" wrapText="1"/>
    </xf>
    <xf numFmtId="10" fontId="5" fillId="0" borderId="68" xfId="524" applyNumberFormat="1" applyFont="1" applyFill="1" applyBorder="1" applyAlignment="1">
      <alignment horizontal="center" vertical="center" wrapText="1"/>
    </xf>
    <xf numFmtId="164" fontId="1" fillId="22" borderId="25" xfId="108" applyNumberFormat="1" applyFont="1" applyFill="1" applyBorder="1" applyAlignment="1">
      <alignment horizontal="center" vertical="center" wrapText="1"/>
    </xf>
    <xf numFmtId="164" fontId="1" fillId="22" borderId="44" xfId="108" applyNumberFormat="1" applyFont="1" applyFill="1" applyBorder="1" applyAlignment="1">
      <alignment horizontal="center" vertical="center" wrapText="1"/>
    </xf>
    <xf numFmtId="164" fontId="3" fillId="22" borderId="44" xfId="108" applyNumberFormat="1" applyFont="1" applyFill="1" applyBorder="1" applyAlignment="1">
      <alignment horizontal="center" vertical="center" wrapText="1"/>
    </xf>
    <xf numFmtId="164" fontId="3" fillId="22" borderId="50" xfId="108" applyNumberFormat="1" applyFont="1" applyFill="1" applyBorder="1" applyAlignment="1">
      <alignment horizontal="center" vertical="center" wrapText="1"/>
    </xf>
    <xf numFmtId="164" fontId="2" fillId="0" borderId="47" xfId="108" applyNumberFormat="1" applyFont="1" applyFill="1" applyBorder="1" applyAlignment="1">
      <alignment horizontal="center" vertical="center" wrapText="1"/>
    </xf>
    <xf numFmtId="164" fontId="2" fillId="0" borderId="69" xfId="108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/>
    </xf>
  </cellXfs>
  <cellStyles count="52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[0] 3" xfId="43"/>
    <cellStyle name="Ezres 10" xfId="44"/>
    <cellStyle name="Ezres 11" xfId="45"/>
    <cellStyle name="Ezres 12" xfId="46"/>
    <cellStyle name="Ezres 13" xfId="47"/>
    <cellStyle name="Ezres 14" xfId="48"/>
    <cellStyle name="Ezres 15" xfId="49"/>
    <cellStyle name="Ezres 16" xfId="50"/>
    <cellStyle name="Ezres 17" xfId="51"/>
    <cellStyle name="Ezres 18" xfId="52"/>
    <cellStyle name="Ezres 19" xfId="53"/>
    <cellStyle name="Ezres 2" xfId="54"/>
    <cellStyle name="Ezres 2 10" xfId="55"/>
    <cellStyle name="Ezres 2 11" xfId="56"/>
    <cellStyle name="Ezres 2 12" xfId="57"/>
    <cellStyle name="Ezres 2 13" xfId="58"/>
    <cellStyle name="Ezres 2 14" xfId="59"/>
    <cellStyle name="Ezres 2 15" xfId="60"/>
    <cellStyle name="Ezres 2 16" xfId="61"/>
    <cellStyle name="Ezres 2 17" xfId="62"/>
    <cellStyle name="Ezres 2 18" xfId="63"/>
    <cellStyle name="Ezres 2 19" xfId="64"/>
    <cellStyle name="Ezres 2 2" xfId="65"/>
    <cellStyle name="Ezres 2 20" xfId="66"/>
    <cellStyle name="Ezres 2 21" xfId="67"/>
    <cellStyle name="Ezres 2 22" xfId="68"/>
    <cellStyle name="Ezres 2 23" xfId="69"/>
    <cellStyle name="Ezres 2 24" xfId="70"/>
    <cellStyle name="Ezres 2 25" xfId="71"/>
    <cellStyle name="Ezres 2 26" xfId="72"/>
    <cellStyle name="Ezres 2 27" xfId="73"/>
    <cellStyle name="Ezres 2 28" xfId="74"/>
    <cellStyle name="Ezres 2 29" xfId="75"/>
    <cellStyle name="Ezres 2 3" xfId="76"/>
    <cellStyle name="Ezres 2 30" xfId="77"/>
    <cellStyle name="Ezres 2 31" xfId="78"/>
    <cellStyle name="Ezres 2 32" xfId="79"/>
    <cellStyle name="Ezres 2 33" xfId="80"/>
    <cellStyle name="Ezres 2 34" xfId="81"/>
    <cellStyle name="Ezres 2 35" xfId="82"/>
    <cellStyle name="Ezres 2 36" xfId="83"/>
    <cellStyle name="Ezres 2 37" xfId="84"/>
    <cellStyle name="Ezres 2 38" xfId="85"/>
    <cellStyle name="Ezres 2 39" xfId="86"/>
    <cellStyle name="Ezres 2 4" xfId="87"/>
    <cellStyle name="Ezres 2 40" xfId="88"/>
    <cellStyle name="Ezres 2 41" xfId="89"/>
    <cellStyle name="Ezres 2 42" xfId="90"/>
    <cellStyle name="Ezres 2 43" xfId="91"/>
    <cellStyle name="Ezres 2 43 2" xfId="92"/>
    <cellStyle name="Ezres 2 44" xfId="93"/>
    <cellStyle name="Ezres 2 45" xfId="94"/>
    <cellStyle name="Ezres 2 46" xfId="95"/>
    <cellStyle name="Ezres 2 47" xfId="96"/>
    <cellStyle name="Ezres 2 48" xfId="97"/>
    <cellStyle name="Ezres 2 49" xfId="98"/>
    <cellStyle name="Ezres 2 5" xfId="99"/>
    <cellStyle name="Ezres 2 50" xfId="100"/>
    <cellStyle name="Ezres 2 51" xfId="101"/>
    <cellStyle name="Ezres 2 52" xfId="102"/>
    <cellStyle name="Ezres 2 53" xfId="103"/>
    <cellStyle name="Ezres 2 54" xfId="104"/>
    <cellStyle name="Ezres 2 55" xfId="105"/>
    <cellStyle name="Ezres 2 56" xfId="106"/>
    <cellStyle name="Ezres 2 57" xfId="107"/>
    <cellStyle name="Ezres 2 58" xfId="108"/>
    <cellStyle name="Ezres 2 59" xfId="109"/>
    <cellStyle name="Ezres 2 6" xfId="110"/>
    <cellStyle name="Ezres 2 7" xfId="111"/>
    <cellStyle name="Ezres 2 8" xfId="112"/>
    <cellStyle name="Ezres 2 9" xfId="113"/>
    <cellStyle name="Ezres 20" xfId="114"/>
    <cellStyle name="Ezres 21" xfId="115"/>
    <cellStyle name="Ezres 22" xfId="116"/>
    <cellStyle name="Ezres 23" xfId="117"/>
    <cellStyle name="Ezres 24" xfId="118"/>
    <cellStyle name="Ezres 25" xfId="119"/>
    <cellStyle name="Ezres 26" xfId="120"/>
    <cellStyle name="Ezres 27" xfId="121"/>
    <cellStyle name="Ezres 28" xfId="122"/>
    <cellStyle name="Ezres 29" xfId="123"/>
    <cellStyle name="Ezres 3" xfId="124"/>
    <cellStyle name="Ezres 3 2" xfId="125"/>
    <cellStyle name="Ezres 3 3" xfId="126"/>
    <cellStyle name="Ezres 3 4" xfId="127"/>
    <cellStyle name="Ezres 30" xfId="128"/>
    <cellStyle name="Ezres 31" xfId="129"/>
    <cellStyle name="Ezres 32" xfId="130"/>
    <cellStyle name="Ezres 33" xfId="131"/>
    <cellStyle name="Ezres 34" xfId="132"/>
    <cellStyle name="Ezres 35" xfId="133"/>
    <cellStyle name="Ezres 36" xfId="134"/>
    <cellStyle name="Ezres 37" xfId="135"/>
    <cellStyle name="Ezres 38" xfId="136"/>
    <cellStyle name="Ezres 39" xfId="137"/>
    <cellStyle name="Ezres 4" xfId="138"/>
    <cellStyle name="Ezres 40" xfId="139"/>
    <cellStyle name="Ezres 41" xfId="140"/>
    <cellStyle name="Ezres 42" xfId="141"/>
    <cellStyle name="Ezres 43" xfId="142"/>
    <cellStyle name="Ezres 44" xfId="143"/>
    <cellStyle name="Ezres 45" xfId="144"/>
    <cellStyle name="Ezres 46" xfId="145"/>
    <cellStyle name="Ezres 47" xfId="146"/>
    <cellStyle name="Ezres 48" xfId="147"/>
    <cellStyle name="Ezres 49" xfId="148"/>
    <cellStyle name="Ezres 5" xfId="149"/>
    <cellStyle name="Ezres 50" xfId="150"/>
    <cellStyle name="Ezres 51" xfId="151"/>
    <cellStyle name="Ezres 52" xfId="152"/>
    <cellStyle name="Ezres 53" xfId="153"/>
    <cellStyle name="Ezres 54" xfId="154"/>
    <cellStyle name="Ezres 55" xfId="155"/>
    <cellStyle name="Ezres 56" xfId="156"/>
    <cellStyle name="Ezres 57" xfId="157"/>
    <cellStyle name="Ezres 6" xfId="158"/>
    <cellStyle name="Ezres 7" xfId="159"/>
    <cellStyle name="Ezres 8" xfId="160"/>
    <cellStyle name="Ezres 8 10" xfId="161"/>
    <cellStyle name="Ezres 8 11" xfId="162"/>
    <cellStyle name="Ezres 8 12" xfId="163"/>
    <cellStyle name="Ezres 8 13" xfId="164"/>
    <cellStyle name="Ezres 8 14" xfId="165"/>
    <cellStyle name="Ezres 8 15" xfId="166"/>
    <cellStyle name="Ezres 8 16" xfId="167"/>
    <cellStyle name="Ezres 8 17" xfId="168"/>
    <cellStyle name="Ezres 8 18" xfId="169"/>
    <cellStyle name="Ezres 8 19" xfId="170"/>
    <cellStyle name="Ezres 8 2" xfId="171"/>
    <cellStyle name="Ezres 8 20" xfId="172"/>
    <cellStyle name="Ezres 8 21" xfId="173"/>
    <cellStyle name="Ezres 8 22" xfId="174"/>
    <cellStyle name="Ezres 8 23" xfId="175"/>
    <cellStyle name="Ezres 8 24" xfId="176"/>
    <cellStyle name="Ezres 8 25" xfId="177"/>
    <cellStyle name="Ezres 8 26" xfId="178"/>
    <cellStyle name="Ezres 8 27" xfId="179"/>
    <cellStyle name="Ezres 8 28" xfId="180"/>
    <cellStyle name="Ezres 8 29" xfId="181"/>
    <cellStyle name="Ezres 8 3" xfId="182"/>
    <cellStyle name="Ezres 8 30" xfId="183"/>
    <cellStyle name="Ezres 8 31" xfId="184"/>
    <cellStyle name="Ezres 8 32" xfId="185"/>
    <cellStyle name="Ezres 8 33" xfId="186"/>
    <cellStyle name="Ezres 8 34" xfId="187"/>
    <cellStyle name="Ezres 8 35" xfId="188"/>
    <cellStyle name="Ezres 8 36" xfId="189"/>
    <cellStyle name="Ezres 8 37" xfId="190"/>
    <cellStyle name="Ezres 8 38" xfId="191"/>
    <cellStyle name="Ezres 8 39" xfId="192"/>
    <cellStyle name="Ezres 8 4" xfId="193"/>
    <cellStyle name="Ezres 8 40" xfId="194"/>
    <cellStyle name="Ezres 8 41" xfId="195"/>
    <cellStyle name="Ezres 8 42" xfId="196"/>
    <cellStyle name="Ezres 8 43" xfId="197"/>
    <cellStyle name="Ezres 8 44" xfId="198"/>
    <cellStyle name="Ezres 8 45" xfId="199"/>
    <cellStyle name="Ezres 8 46" xfId="200"/>
    <cellStyle name="Ezres 8 47" xfId="201"/>
    <cellStyle name="Ezres 8 48" xfId="202"/>
    <cellStyle name="Ezres 8 49" xfId="203"/>
    <cellStyle name="Ezres 8 5" xfId="204"/>
    <cellStyle name="Ezres 8 50" xfId="205"/>
    <cellStyle name="Ezres 8 51" xfId="206"/>
    <cellStyle name="Ezres 8 52" xfId="207"/>
    <cellStyle name="Ezres 8 53" xfId="208"/>
    <cellStyle name="Ezres 8 6" xfId="209"/>
    <cellStyle name="Ezres 8 7" xfId="210"/>
    <cellStyle name="Ezres 8 8" xfId="211"/>
    <cellStyle name="Ezres 8 9" xfId="212"/>
    <cellStyle name="Ezres 9" xfId="213"/>
    <cellStyle name="Figyelmeztetés" xfId="214"/>
    <cellStyle name="Hyperlink" xfId="215"/>
    <cellStyle name="Hivatkozott cella" xfId="216"/>
    <cellStyle name="Jegyzet" xfId="217"/>
    <cellStyle name="Jegyzet 10" xfId="218"/>
    <cellStyle name="Jegyzet 11" xfId="219"/>
    <cellStyle name="Jegyzet 12" xfId="220"/>
    <cellStyle name="Jegyzet 13" xfId="221"/>
    <cellStyle name="Jegyzet 14" xfId="222"/>
    <cellStyle name="Jegyzet 15" xfId="223"/>
    <cellStyle name="Jegyzet 16" xfId="224"/>
    <cellStyle name="Jegyzet 17" xfId="225"/>
    <cellStyle name="Jegyzet 18" xfId="226"/>
    <cellStyle name="Jegyzet 19" xfId="227"/>
    <cellStyle name="Jegyzet 2" xfId="228"/>
    <cellStyle name="Jegyzet 2 2" xfId="229"/>
    <cellStyle name="Jegyzet 20" xfId="230"/>
    <cellStyle name="Jegyzet 21" xfId="231"/>
    <cellStyle name="Jegyzet 22" xfId="232"/>
    <cellStyle name="Jegyzet 23" xfId="233"/>
    <cellStyle name="Jegyzet 24" xfId="234"/>
    <cellStyle name="Jegyzet 25" xfId="235"/>
    <cellStyle name="Jegyzet 26" xfId="236"/>
    <cellStyle name="Jegyzet 27" xfId="237"/>
    <cellStyle name="Jegyzet 28" xfId="238"/>
    <cellStyle name="Jegyzet 29" xfId="239"/>
    <cellStyle name="Jegyzet 3" xfId="240"/>
    <cellStyle name="Jegyzet 3 2" xfId="241"/>
    <cellStyle name="Jegyzet 30" xfId="242"/>
    <cellStyle name="Jegyzet 31" xfId="243"/>
    <cellStyle name="Jegyzet 32" xfId="244"/>
    <cellStyle name="Jegyzet 33" xfId="245"/>
    <cellStyle name="Jegyzet 34" xfId="246"/>
    <cellStyle name="Jegyzet 35" xfId="247"/>
    <cellStyle name="Jegyzet 36" xfId="248"/>
    <cellStyle name="Jegyzet 37" xfId="249"/>
    <cellStyle name="Jegyzet 38" xfId="250"/>
    <cellStyle name="Jegyzet 39" xfId="251"/>
    <cellStyle name="Jegyzet 4" xfId="252"/>
    <cellStyle name="Jegyzet 40" xfId="253"/>
    <cellStyle name="Jegyzet 41" xfId="254"/>
    <cellStyle name="Jegyzet 42" xfId="255"/>
    <cellStyle name="Jegyzet 43" xfId="256"/>
    <cellStyle name="Jegyzet 44" xfId="257"/>
    <cellStyle name="Jegyzet 45" xfId="258"/>
    <cellStyle name="Jegyzet 46" xfId="259"/>
    <cellStyle name="Jegyzet 47" xfId="260"/>
    <cellStyle name="Jegyzet 48" xfId="261"/>
    <cellStyle name="Jegyzet 49" xfId="262"/>
    <cellStyle name="Jegyzet 5" xfId="263"/>
    <cellStyle name="Jegyzet 50" xfId="264"/>
    <cellStyle name="Jegyzet 51" xfId="265"/>
    <cellStyle name="Jegyzet 52" xfId="266"/>
    <cellStyle name="Jegyzet 53" xfId="267"/>
    <cellStyle name="Jegyzet 54" xfId="268"/>
    <cellStyle name="Jegyzet 55" xfId="269"/>
    <cellStyle name="Jegyzet 56" xfId="270"/>
    <cellStyle name="Jegyzet 57" xfId="271"/>
    <cellStyle name="Jegyzet 58" xfId="272"/>
    <cellStyle name="Jegyzet 59" xfId="273"/>
    <cellStyle name="Jegyzet 6" xfId="274"/>
    <cellStyle name="Jegyzet 60" xfId="275"/>
    <cellStyle name="Jegyzet 61" xfId="276"/>
    <cellStyle name="Jegyzet 62" xfId="277"/>
    <cellStyle name="Jegyzet 63" xfId="278"/>
    <cellStyle name="Jegyzet 64" xfId="279"/>
    <cellStyle name="Jegyzet 65" xfId="280"/>
    <cellStyle name="Jegyzet 66" xfId="281"/>
    <cellStyle name="Jegyzet 67" xfId="282"/>
    <cellStyle name="Jegyzet 68" xfId="283"/>
    <cellStyle name="Jegyzet 69" xfId="284"/>
    <cellStyle name="Jegyzet 7" xfId="285"/>
    <cellStyle name="Jegyzet 70" xfId="286"/>
    <cellStyle name="Jegyzet 71" xfId="287"/>
    <cellStyle name="Jegyzet 72" xfId="288"/>
    <cellStyle name="Jegyzet 73" xfId="289"/>
    <cellStyle name="Jegyzet 74" xfId="290"/>
    <cellStyle name="Jegyzet 75" xfId="291"/>
    <cellStyle name="Jegyzet 76" xfId="292"/>
    <cellStyle name="Jegyzet 77" xfId="293"/>
    <cellStyle name="Jegyzet 78" xfId="294"/>
    <cellStyle name="Jegyzet 79" xfId="295"/>
    <cellStyle name="Jegyzet 8" xfId="296"/>
    <cellStyle name="Jegyzet 80" xfId="297"/>
    <cellStyle name="Jegyzet 81" xfId="298"/>
    <cellStyle name="Jegyzet 82" xfId="299"/>
    <cellStyle name="Jegyzet 83" xfId="300"/>
    <cellStyle name="Jegyzet 84" xfId="301"/>
    <cellStyle name="Jegyzet 85" xfId="302"/>
    <cellStyle name="Jegyzet 86" xfId="303"/>
    <cellStyle name="Jegyzet 87" xfId="304"/>
    <cellStyle name="Jegyzet 88" xfId="305"/>
    <cellStyle name="Jegyzet 89" xfId="306"/>
    <cellStyle name="Jegyzet 9" xfId="307"/>
    <cellStyle name="Jegyzet 90" xfId="308"/>
    <cellStyle name="Jegyzet 91" xfId="309"/>
    <cellStyle name="Jegyzet 92" xfId="310"/>
    <cellStyle name="Jegyzet 93" xfId="311"/>
    <cellStyle name="Jegyzet 94" xfId="312"/>
    <cellStyle name="Jelölőszín (1)" xfId="313"/>
    <cellStyle name="Jelölőszín (2)" xfId="314"/>
    <cellStyle name="Jelölőszín (3)" xfId="315"/>
    <cellStyle name="Jelölőszín (4)" xfId="316"/>
    <cellStyle name="Jelölőszín (5)" xfId="317"/>
    <cellStyle name="Jelölőszín (6)" xfId="318"/>
    <cellStyle name="Jó" xfId="319"/>
    <cellStyle name="Kimenet" xfId="320"/>
    <cellStyle name="Magyarázó szöveg" xfId="321"/>
    <cellStyle name="Followed Hyperlink" xfId="322"/>
    <cellStyle name="Normál 10" xfId="323"/>
    <cellStyle name="Normál 10 2" xfId="324"/>
    <cellStyle name="Normál 11" xfId="325"/>
    <cellStyle name="Normál 11 2" xfId="326"/>
    <cellStyle name="Normál 12" xfId="327"/>
    <cellStyle name="Normál 13" xfId="328"/>
    <cellStyle name="Normál 14" xfId="329"/>
    <cellStyle name="Normál 15" xfId="330"/>
    <cellStyle name="Normál 16" xfId="331"/>
    <cellStyle name="Normál 17" xfId="332"/>
    <cellStyle name="Normál 18" xfId="333"/>
    <cellStyle name="Normál 19" xfId="334"/>
    <cellStyle name="Normál 2" xfId="335"/>
    <cellStyle name="Normál 2 10" xfId="336"/>
    <cellStyle name="Normál 2 11" xfId="337"/>
    <cellStyle name="Normál 2 12" xfId="338"/>
    <cellStyle name="Normál 2 13" xfId="339"/>
    <cellStyle name="Normál 2 14" xfId="340"/>
    <cellStyle name="Normál 2 15" xfId="341"/>
    <cellStyle name="Normál 2 16" xfId="342"/>
    <cellStyle name="Normál 2 17" xfId="343"/>
    <cellStyle name="Normál 2 18" xfId="344"/>
    <cellStyle name="Normál 2 19" xfId="345"/>
    <cellStyle name="Normál 2 2" xfId="346"/>
    <cellStyle name="Normál 2 2 2" xfId="347"/>
    <cellStyle name="Normál 2 2 3" xfId="348"/>
    <cellStyle name="Normál 2 2 4" xfId="349"/>
    <cellStyle name="Normál 2 2 5" xfId="350"/>
    <cellStyle name="Normál 2 2 6" xfId="351"/>
    <cellStyle name="Normál 2 2 7" xfId="352"/>
    <cellStyle name="Normál 2 2 8" xfId="353"/>
    <cellStyle name="Normál 2 2 9" xfId="354"/>
    <cellStyle name="Normál 2 20" xfId="355"/>
    <cellStyle name="Normál 2 21" xfId="356"/>
    <cellStyle name="Normál 2 22" xfId="357"/>
    <cellStyle name="Normál 2 23" xfId="358"/>
    <cellStyle name="Normál 2 24" xfId="359"/>
    <cellStyle name="Normál 2 25" xfId="360"/>
    <cellStyle name="Normál 2 26" xfId="361"/>
    <cellStyle name="Normál 2 27" xfId="362"/>
    <cellStyle name="Normál 2 28" xfId="363"/>
    <cellStyle name="Normál 2 29" xfId="364"/>
    <cellStyle name="Normál 2 3" xfId="365"/>
    <cellStyle name="Normál 2 3 2" xfId="366"/>
    <cellStyle name="Normál 2 3 3" xfId="367"/>
    <cellStyle name="Normál 2 3 4" xfId="368"/>
    <cellStyle name="Normál 2 3 5" xfId="369"/>
    <cellStyle name="Normál 2 3 6" xfId="370"/>
    <cellStyle name="Normál 2 3 7" xfId="371"/>
    <cellStyle name="Normál 2 3 8" xfId="372"/>
    <cellStyle name="Normál 2 3 9" xfId="373"/>
    <cellStyle name="Normál 2 30" xfId="374"/>
    <cellStyle name="Normál 2 31" xfId="375"/>
    <cellStyle name="Normál 2 32" xfId="376"/>
    <cellStyle name="Normál 2 33" xfId="377"/>
    <cellStyle name="Normál 2 34" xfId="378"/>
    <cellStyle name="Normál 2 35" xfId="379"/>
    <cellStyle name="Normál 2 36" xfId="380"/>
    <cellStyle name="Normál 2 37" xfId="381"/>
    <cellStyle name="Normál 2 38" xfId="382"/>
    <cellStyle name="Normál 2 39" xfId="383"/>
    <cellStyle name="Normál 2 4" xfId="384"/>
    <cellStyle name="Normál 2 40" xfId="385"/>
    <cellStyle name="Normál 2 41" xfId="386"/>
    <cellStyle name="Normál 2 41 2" xfId="387"/>
    <cellStyle name="Normál 2 42" xfId="388"/>
    <cellStyle name="Normál 2 42 2" xfId="389"/>
    <cellStyle name="Normál 2 43" xfId="390"/>
    <cellStyle name="Normál 2 43 2" xfId="391"/>
    <cellStyle name="Normál 2 44" xfId="392"/>
    <cellStyle name="Normál 2 44 2" xfId="393"/>
    <cellStyle name="Normál 2 45" xfId="394"/>
    <cellStyle name="Normál 2 45 2" xfId="395"/>
    <cellStyle name="Normál 2 46" xfId="396"/>
    <cellStyle name="Normál 2 46 2" xfId="397"/>
    <cellStyle name="Normál 2 47" xfId="398"/>
    <cellStyle name="Normál 2 47 2" xfId="399"/>
    <cellStyle name="Normál 2 48" xfId="400"/>
    <cellStyle name="Normál 2 48 2" xfId="401"/>
    <cellStyle name="Normál 2 49" xfId="402"/>
    <cellStyle name="Normál 2 5" xfId="403"/>
    <cellStyle name="Normál 2 50" xfId="404"/>
    <cellStyle name="Normál 2 51" xfId="405"/>
    <cellStyle name="Normál 2 52" xfId="406"/>
    <cellStyle name="Normál 2 53" xfId="407"/>
    <cellStyle name="Normál 2 54" xfId="408"/>
    <cellStyle name="Normál 2 55" xfId="409"/>
    <cellStyle name="Normál 2 56" xfId="410"/>
    <cellStyle name="Normál 2 57" xfId="411"/>
    <cellStyle name="Normál 2 6" xfId="412"/>
    <cellStyle name="Normál 2 7" xfId="413"/>
    <cellStyle name="Normál 2 8" xfId="414"/>
    <cellStyle name="Normál 2 9" xfId="415"/>
    <cellStyle name="Normál 20" xfId="416"/>
    <cellStyle name="Normál 21" xfId="417"/>
    <cellStyle name="Normál 22" xfId="418"/>
    <cellStyle name="Normál 23" xfId="419"/>
    <cellStyle name="Normál 24" xfId="420"/>
    <cellStyle name="Normál 25" xfId="421"/>
    <cellStyle name="Normál 26" xfId="422"/>
    <cellStyle name="Normál 27" xfId="423"/>
    <cellStyle name="Normál 28" xfId="424"/>
    <cellStyle name="Normál 29" xfId="425"/>
    <cellStyle name="Normál 3" xfId="426"/>
    <cellStyle name="Normál 3 10" xfId="427"/>
    <cellStyle name="Normál 3 11" xfId="428"/>
    <cellStyle name="Normál 3 12" xfId="429"/>
    <cellStyle name="Normál 3 13" xfId="430"/>
    <cellStyle name="Normál 3 14" xfId="431"/>
    <cellStyle name="Normál 3 15" xfId="432"/>
    <cellStyle name="Normál 3 16" xfId="433"/>
    <cellStyle name="Normál 3 17" xfId="434"/>
    <cellStyle name="Normál 3 18" xfId="435"/>
    <cellStyle name="Normál 3 19" xfId="436"/>
    <cellStyle name="Normál 3 2" xfId="437"/>
    <cellStyle name="Normál 3 20" xfId="438"/>
    <cellStyle name="Normál 3 21" xfId="439"/>
    <cellStyle name="Normál 3 22" xfId="440"/>
    <cellStyle name="Normál 3 23" xfId="441"/>
    <cellStyle name="Normál 3 24" xfId="442"/>
    <cellStyle name="Normál 3 25" xfId="443"/>
    <cellStyle name="Normál 3 26" xfId="444"/>
    <cellStyle name="Normál 3 27" xfId="445"/>
    <cellStyle name="Normál 3 28" xfId="446"/>
    <cellStyle name="Normál 3 29" xfId="447"/>
    <cellStyle name="Normál 3 3" xfId="448"/>
    <cellStyle name="Normál 3 30" xfId="449"/>
    <cellStyle name="Normál 3 31" xfId="450"/>
    <cellStyle name="Normál 3 32" xfId="451"/>
    <cellStyle name="Normál 3 33" xfId="452"/>
    <cellStyle name="Normál 3 34" xfId="453"/>
    <cellStyle name="Normál 3 35" xfId="454"/>
    <cellStyle name="Normál 3 36" xfId="455"/>
    <cellStyle name="Normál 3 37" xfId="456"/>
    <cellStyle name="Normál 3 38" xfId="457"/>
    <cellStyle name="Normál 3 39" xfId="458"/>
    <cellStyle name="Normál 3 4" xfId="459"/>
    <cellStyle name="Normál 3 40" xfId="460"/>
    <cellStyle name="Normál 3 41" xfId="461"/>
    <cellStyle name="Normál 3 42" xfId="462"/>
    <cellStyle name="Normál 3 43" xfId="463"/>
    <cellStyle name="Normál 3 44" xfId="464"/>
    <cellStyle name="Normál 3 45" xfId="465"/>
    <cellStyle name="Normál 3 46" xfId="466"/>
    <cellStyle name="Normál 3 47" xfId="467"/>
    <cellStyle name="Normál 3 48" xfId="468"/>
    <cellStyle name="Normál 3 49" xfId="469"/>
    <cellStyle name="Normál 3 5" xfId="470"/>
    <cellStyle name="Normál 3 50" xfId="471"/>
    <cellStyle name="Normál 3 51" xfId="472"/>
    <cellStyle name="Normál 3 52" xfId="473"/>
    <cellStyle name="Normál 3 53" xfId="474"/>
    <cellStyle name="Normál 3 54" xfId="475"/>
    <cellStyle name="Normál 3 55" xfId="476"/>
    <cellStyle name="Normál 3 56" xfId="477"/>
    <cellStyle name="Normál 3 57" xfId="478"/>
    <cellStyle name="Normál 3 58" xfId="479"/>
    <cellStyle name="Normál 3 6" xfId="480"/>
    <cellStyle name="Normál 3 7" xfId="481"/>
    <cellStyle name="Normál 3 8" xfId="482"/>
    <cellStyle name="Normál 3 9" xfId="483"/>
    <cellStyle name="Normál 3_FHBO_HOP_jelentés_eloleggel_20090703" xfId="484"/>
    <cellStyle name="Normál 30" xfId="485"/>
    <cellStyle name="Normál 31" xfId="486"/>
    <cellStyle name="Normál 32" xfId="487"/>
    <cellStyle name="Normál 33" xfId="488"/>
    <cellStyle name="Normál 34" xfId="489"/>
    <cellStyle name="Normál 35" xfId="490"/>
    <cellStyle name="Normál 36" xfId="491"/>
    <cellStyle name="Normál 37" xfId="492"/>
    <cellStyle name="Normál 38" xfId="493"/>
    <cellStyle name="Normál 39" xfId="494"/>
    <cellStyle name="Normál 4" xfId="495"/>
    <cellStyle name="Normál 4 2" xfId="496"/>
    <cellStyle name="Normál 40" xfId="497"/>
    <cellStyle name="Normál 41" xfId="498"/>
    <cellStyle name="Normál 42" xfId="499"/>
    <cellStyle name="Normál 43" xfId="500"/>
    <cellStyle name="Normál 44" xfId="501"/>
    <cellStyle name="Normál 45" xfId="502"/>
    <cellStyle name="Normál 46" xfId="503"/>
    <cellStyle name="Normál 47" xfId="504"/>
    <cellStyle name="Normál 48" xfId="505"/>
    <cellStyle name="Normál 49" xfId="506"/>
    <cellStyle name="Normál 5" xfId="507"/>
    <cellStyle name="Normál 5 2" xfId="508"/>
    <cellStyle name="Normál 50" xfId="509"/>
    <cellStyle name="Normál 6" xfId="510"/>
    <cellStyle name="Normál 6 2" xfId="511"/>
    <cellStyle name="Normál 7" xfId="512"/>
    <cellStyle name="Normál 8" xfId="513"/>
    <cellStyle name="Normál 8 2" xfId="514"/>
    <cellStyle name="Normál 9" xfId="515"/>
    <cellStyle name="Normál_ETO 2009_28. hét" xfId="516"/>
    <cellStyle name="Normál_jogcímenkénti_részletező" xfId="517"/>
    <cellStyle name="Összesen" xfId="518"/>
    <cellStyle name="Currency" xfId="519"/>
    <cellStyle name="Currency [0]" xfId="520"/>
    <cellStyle name="Rossz" xfId="521"/>
    <cellStyle name="Semleges" xfId="522"/>
    <cellStyle name="Számítás" xfId="523"/>
    <cellStyle name="Percent" xfId="524"/>
    <cellStyle name="Százalék 2" xfId="525"/>
    <cellStyle name="Százalék 2 2" xfId="526"/>
    <cellStyle name="Százalék 2 3" xfId="527"/>
    <cellStyle name="Százalék 2 4" xfId="528"/>
    <cellStyle name="Százalék 2 5" xfId="529"/>
    <cellStyle name="Százalék 2 6" xfId="530"/>
    <cellStyle name="Százalék 2 7" xfId="531"/>
    <cellStyle name="Százalék 2 8" xfId="532"/>
    <cellStyle name="Százalék 2 9" xfId="533"/>
    <cellStyle name="Százalék 3" xfId="534"/>
    <cellStyle name="Százalék 4" xfId="535"/>
  </cellStyles>
  <dxfs count="40"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8EB8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EBFFBE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/>
        <bottom/>
      </border>
    </dxf>
    <dxf>
      <border>
        <left style="thin"/>
        <right style="thin"/>
        <top/>
        <bottom/>
      </border>
    </dxf>
    <dxf>
      <border>
        <left style="thin"/>
        <right style="thin"/>
        <top/>
        <bottom/>
      </border>
    </dxf>
    <dxf>
      <font>
        <b/>
        <i/>
      </font>
      <border>
        <left style="thin"/>
        <right style="thin"/>
        <bottom style="thin"/>
      </border>
    </dxf>
    <dxf>
      <font>
        <b/>
        <i/>
      </font>
      <fill>
        <patternFill>
          <bgColor theme="0" tint="-0.04997999966144562"/>
        </patternFill>
      </fill>
      <border>
        <left style="thin"/>
        <right style="thin"/>
        <bottom style="thin"/>
      </border>
    </dxf>
    <dxf>
      <font>
        <b/>
        <i/>
      </font>
      <fill>
        <patternFill>
          <bgColor rgb="FFEBFFBE"/>
        </patternFill>
      </fill>
      <border>
        <left style="thin"/>
        <right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double"/>
        <right style="thin"/>
        <top style="thin"/>
      </border>
    </dxf>
    <dxf>
      <fill>
        <patternFill patternType="solid">
          <fgColor theme="6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8EB82"/>
        </patternFill>
      </fill>
      <border>
        <left/>
        <right/>
        <top style="double"/>
        <bottom style="thin"/>
      </border>
    </dxf>
    <dxf>
      <font>
        <b/>
        <i val="0"/>
      </font>
      <fill>
        <patternFill>
          <bgColor rgb="FFC8EB82"/>
        </patternFill>
      </fill>
      <border>
        <left/>
        <right/>
        <top/>
        <bottom/>
      </border>
    </dxf>
    <dxf>
      <border>
        <left style="hair"/>
        <right style="hair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B4D2FF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DCF0FF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/>
        <bottom/>
      </border>
    </dxf>
    <dxf>
      <border>
        <left style="thin"/>
        <right style="thin"/>
        <top/>
        <bottom/>
      </border>
    </dxf>
    <dxf>
      <border>
        <left style="thin"/>
        <right style="thin"/>
        <top/>
        <bottom/>
      </border>
    </dxf>
    <dxf>
      <font>
        <b/>
        <i/>
      </font>
      <border>
        <left style="thin"/>
        <right style="thin"/>
        <bottom style="thin"/>
      </border>
    </dxf>
    <dxf>
      <font>
        <b/>
        <i/>
      </font>
      <fill>
        <patternFill>
          <bgColor theme="0" tint="-0.04997999966144562"/>
        </patternFill>
      </fill>
      <border>
        <left style="thin"/>
        <right style="thin"/>
        <bottom style="thin"/>
      </border>
    </dxf>
    <dxf>
      <font>
        <b/>
        <i/>
      </font>
      <fill>
        <patternFill>
          <bgColor rgb="FFDCF0FF"/>
        </patternFill>
      </fill>
      <border>
        <left style="thin"/>
        <right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double"/>
        <right style="thin"/>
        <top style="thin"/>
      </border>
    </dxf>
    <dxf>
      <fill>
        <patternFill patternType="solid">
          <fgColor theme="4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B4D2FF"/>
        </patternFill>
      </fill>
      <border>
        <left/>
        <right/>
        <top style="double"/>
        <bottom style="thin"/>
      </border>
    </dxf>
    <dxf>
      <font>
        <b/>
        <i val="0"/>
      </font>
      <fill>
        <patternFill>
          <bgColor rgb="FFB4D2FF"/>
        </patternFill>
      </fill>
      <border>
        <left/>
        <right/>
        <top/>
        <bottom/>
      </border>
    </dxf>
    <dxf>
      <border>
        <left style="hair"/>
        <right style="hair"/>
        <top style="thin"/>
        <bottom style="thin"/>
      </border>
    </dxf>
  </dxfs>
  <tableStyles count="1" defaultTableStyle="TableStyleMedium9" defaultPivotStyle="PivotStyleLight16">
    <tableStyle name="e-HIR kék" table="0" count="20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HeaderCell" dxfId="34"/>
      <tableStyleElement type="firstSubtotalColumn" dxfId="33"/>
      <tableStyleElement type="secondSubtotalColumn" dxfId="32"/>
      <tableStyleElement type="thirdSubtotalColumn" dxfId="31"/>
      <tableStyleElement type="firstSubtotalRow" dxfId="30"/>
      <tableStyleElement type="secondSubtotalRow" dxfId="29"/>
      <tableStyleElement type="thirdSubtotalRow" dxfId="28"/>
      <tableStyleElement type="firstColumnSubheading" dxfId="27"/>
      <tableStyleElement type="secondColumnSubheading" dxfId="26"/>
      <tableStyleElement type="thirdColumnSubheading" dxfId="25"/>
      <tableStyleElement type="firstRowSubheading" dxfId="24"/>
      <tableStyleElement type="secondRowSubheading" dxfId="23"/>
      <tableStyleElement type="thirdRowSubheading" dxfId="22"/>
      <tableStyleElement type="pageFieldLabels" dxfId="21"/>
      <tableStyleElement type="pageFieldValues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2\&#218;MVP_HOP_jelent&#233;s_2010.07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gelyenkénti_összesítő"/>
      <sheetName val="ÚMVP_jogcímenkénti_részletező"/>
      <sheetName val="ÚMVP_heti_változás"/>
      <sheetName val="előleg_jogcímenkénti_részletező"/>
      <sheetName val="Ú_heti_változás_munka"/>
      <sheetName val="HOP"/>
      <sheetName val="HOP_heti_változás"/>
      <sheetName val="H_heti_vált._munka"/>
      <sheetName val="NDP"/>
      <sheetName val="NVT_determinácio"/>
    </sheetNames>
    <sheetDataSet>
      <sheetData sheetId="1">
        <row r="56">
          <cell r="E56">
            <v>33</v>
          </cell>
          <cell r="G56">
            <v>627.04</v>
          </cell>
          <cell r="I56">
            <v>27</v>
          </cell>
          <cell r="K56">
            <v>4</v>
          </cell>
          <cell r="N56">
            <v>19</v>
          </cell>
          <cell r="O56">
            <v>48287803</v>
          </cell>
        </row>
        <row r="57">
          <cell r="E57">
            <v>38</v>
          </cell>
          <cell r="G57">
            <v>1276.308</v>
          </cell>
          <cell r="N57">
            <v>27</v>
          </cell>
          <cell r="O57">
            <v>231306894</v>
          </cell>
        </row>
        <row r="59">
          <cell r="E59">
            <v>20</v>
          </cell>
          <cell r="G59">
            <v>182</v>
          </cell>
          <cell r="I59">
            <v>16</v>
          </cell>
          <cell r="N59">
            <v>32</v>
          </cell>
          <cell r="O59">
            <v>197785688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</row>
        <row r="60">
          <cell r="E60">
            <v>29</v>
          </cell>
          <cell r="G60">
            <v>1804</v>
          </cell>
          <cell r="P60">
            <v>13</v>
          </cell>
          <cell r="T60">
            <v>0</v>
          </cell>
          <cell r="U60">
            <v>0</v>
          </cell>
        </row>
        <row r="62">
          <cell r="E62">
            <v>2</v>
          </cell>
          <cell r="F62">
            <v>2624219</v>
          </cell>
          <cell r="G62">
            <v>39.2</v>
          </cell>
          <cell r="H62">
            <v>0</v>
          </cell>
          <cell r="I62">
            <v>0</v>
          </cell>
          <cell r="K62">
            <v>0</v>
          </cell>
          <cell r="N62">
            <v>2</v>
          </cell>
          <cell r="R62">
            <v>11</v>
          </cell>
          <cell r="S62">
            <v>87079882</v>
          </cell>
          <cell r="T62">
            <v>0</v>
          </cell>
          <cell r="U62">
            <v>0</v>
          </cell>
          <cell r="X62">
            <v>11</v>
          </cell>
          <cell r="Y62">
            <v>87079882</v>
          </cell>
        </row>
        <row r="63">
          <cell r="E63">
            <v>10</v>
          </cell>
          <cell r="F63">
            <v>62263800</v>
          </cell>
          <cell r="G63">
            <v>350</v>
          </cell>
          <cell r="H63">
            <v>0</v>
          </cell>
          <cell r="I63">
            <v>3</v>
          </cell>
          <cell r="K63">
            <v>0</v>
          </cell>
          <cell r="M63">
            <v>7</v>
          </cell>
          <cell r="N63">
            <v>7</v>
          </cell>
          <cell r="T63">
            <v>0</v>
          </cell>
          <cell r="U63">
            <v>0</v>
          </cell>
        </row>
        <row r="65">
          <cell r="E65">
            <v>3</v>
          </cell>
        </row>
        <row r="66">
          <cell r="E66">
            <v>31</v>
          </cell>
        </row>
      </sheetData>
      <sheetData sheetId="4">
        <row r="57">
          <cell r="C57">
            <v>38</v>
          </cell>
          <cell r="E57">
            <v>1276.308</v>
          </cell>
          <cell r="L57">
            <v>27</v>
          </cell>
          <cell r="M57">
            <v>231306894</v>
          </cell>
        </row>
        <row r="60">
          <cell r="C60">
            <v>29</v>
          </cell>
          <cell r="E60">
            <v>1804</v>
          </cell>
          <cell r="N60">
            <v>13</v>
          </cell>
          <cell r="R60">
            <v>0</v>
          </cell>
          <cell r="S60">
            <v>0</v>
          </cell>
        </row>
        <row r="63">
          <cell r="C63">
            <v>10</v>
          </cell>
          <cell r="D63">
            <v>62263800</v>
          </cell>
          <cell r="E63">
            <v>350</v>
          </cell>
          <cell r="F63">
            <v>0</v>
          </cell>
          <cell r="G63">
            <v>3</v>
          </cell>
          <cell r="I63">
            <v>0</v>
          </cell>
          <cell r="K63">
            <v>7</v>
          </cell>
          <cell r="L63">
            <v>7</v>
          </cell>
          <cell r="R63">
            <v>0</v>
          </cell>
          <cell r="S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6.00390625" style="57" customWidth="1"/>
    <col min="2" max="2" width="11.57421875" style="57" customWidth="1"/>
    <col min="3" max="3" width="27.421875" style="57" customWidth="1"/>
    <col min="4" max="7" width="0" style="57" hidden="1" customWidth="1"/>
    <col min="8" max="8" width="10.140625" style="57" hidden="1" customWidth="1"/>
    <col min="9" max="9" width="0" style="57" hidden="1" customWidth="1"/>
    <col min="10" max="10" width="9.140625" style="57" customWidth="1"/>
    <col min="11" max="11" width="18.140625" style="57" customWidth="1"/>
    <col min="12" max="12" width="19.28125" style="57" customWidth="1"/>
    <col min="13" max="13" width="17.7109375" style="57" customWidth="1"/>
    <col min="14" max="14" width="12.7109375" style="57" customWidth="1"/>
    <col min="15" max="15" width="30.28125" style="57" customWidth="1"/>
    <col min="16" max="16" width="8.7109375" style="57" customWidth="1"/>
    <col min="17" max="17" width="22.28125" style="57" customWidth="1"/>
    <col min="18" max="18" width="9.140625" style="57" customWidth="1"/>
    <col min="19" max="19" width="16.57421875" style="57" customWidth="1"/>
    <col min="20" max="20" width="9.140625" style="57" customWidth="1"/>
    <col min="21" max="21" width="19.140625" style="57" customWidth="1"/>
    <col min="22" max="22" width="2.140625" style="57" customWidth="1"/>
    <col min="23" max="23" width="17.00390625" style="57" customWidth="1"/>
    <col min="24" max="24" width="17.8515625" style="57" customWidth="1"/>
    <col min="25" max="25" width="16.140625" style="57" customWidth="1"/>
    <col min="26" max="26" width="14.7109375" style="57" customWidth="1"/>
    <col min="27" max="16384" width="9.140625" style="57" customWidth="1"/>
  </cols>
  <sheetData>
    <row r="1" spans="1:26" ht="58.5" customHeight="1">
      <c r="A1" s="726" t="s">
        <v>221</v>
      </c>
      <c r="B1" s="715" t="s">
        <v>1</v>
      </c>
      <c r="C1" s="716"/>
      <c r="D1" s="704"/>
      <c r="E1" s="713" t="s">
        <v>2</v>
      </c>
      <c r="F1" s="713" t="s">
        <v>3</v>
      </c>
      <c r="G1" s="713" t="s">
        <v>4</v>
      </c>
      <c r="H1" s="706" t="s">
        <v>103</v>
      </c>
      <c r="I1" s="713" t="s">
        <v>5</v>
      </c>
      <c r="J1" s="705" t="s">
        <v>6</v>
      </c>
      <c r="K1" s="705"/>
      <c r="L1" s="705" t="s">
        <v>7</v>
      </c>
      <c r="M1" s="705"/>
      <c r="N1" s="705" t="s">
        <v>8</v>
      </c>
      <c r="O1" s="705"/>
      <c r="P1" s="708" t="s">
        <v>140</v>
      </c>
      <c r="Q1" s="708"/>
      <c r="R1" s="708" t="s">
        <v>141</v>
      </c>
      <c r="S1" s="708"/>
      <c r="T1" s="708" t="s">
        <v>142</v>
      </c>
      <c r="U1" s="709"/>
      <c r="W1" s="609" t="s">
        <v>182</v>
      </c>
      <c r="X1" s="610" t="s">
        <v>183</v>
      </c>
      <c r="Y1" s="611" t="s">
        <v>184</v>
      </c>
      <c r="Z1" s="612" t="s">
        <v>177</v>
      </c>
    </row>
    <row r="2" spans="1:26" ht="39" thickBot="1">
      <c r="A2" s="727"/>
      <c r="B2" s="527" t="s">
        <v>9</v>
      </c>
      <c r="C2" s="528" t="s">
        <v>10</v>
      </c>
      <c r="D2" s="528" t="s">
        <v>11</v>
      </c>
      <c r="E2" s="714"/>
      <c r="F2" s="714"/>
      <c r="G2" s="714"/>
      <c r="H2" s="707"/>
      <c r="I2" s="714"/>
      <c r="J2" s="528" t="s">
        <v>12</v>
      </c>
      <c r="K2" s="528" t="s">
        <v>13</v>
      </c>
      <c r="L2" s="528" t="s">
        <v>12</v>
      </c>
      <c r="M2" s="528" t="s">
        <v>14</v>
      </c>
      <c r="N2" s="528" t="s">
        <v>12</v>
      </c>
      <c r="O2" s="528" t="s">
        <v>14</v>
      </c>
      <c r="P2" s="528" t="s">
        <v>12</v>
      </c>
      <c r="Q2" s="529" t="s">
        <v>15</v>
      </c>
      <c r="R2" s="528" t="s">
        <v>12</v>
      </c>
      <c r="S2" s="528" t="s">
        <v>15</v>
      </c>
      <c r="T2" s="530" t="s">
        <v>12</v>
      </c>
      <c r="U2" s="526" t="s">
        <v>15</v>
      </c>
      <c r="W2" s="604" t="s">
        <v>185</v>
      </c>
      <c r="X2" s="528" t="s">
        <v>203</v>
      </c>
      <c r="Y2" s="530" t="s">
        <v>178</v>
      </c>
      <c r="Z2" s="526" t="s">
        <v>185</v>
      </c>
    </row>
    <row r="3" spans="1:26" ht="42.75" customHeight="1">
      <c r="A3" s="185" t="s">
        <v>48</v>
      </c>
      <c r="B3" s="181">
        <f>+ÚMVP_jogcímenkénti_részletező!E3</f>
        <v>56024</v>
      </c>
      <c r="C3" s="181">
        <f>+ÚMVP_jogcímenkénti_részletező!F3</f>
        <v>940898167083</v>
      </c>
      <c r="D3" s="181">
        <f>+ÚMVP_jogcímenkénti_részletező!G3</f>
        <v>5468.548</v>
      </c>
      <c r="E3" s="181">
        <f>+ÚMVP_jogcímenkénti_részletező!H3</f>
        <v>1227</v>
      </c>
      <c r="F3" s="181">
        <f>+ÚMVP_jogcímenkénti_részletező!I3</f>
        <v>3759</v>
      </c>
      <c r="G3" s="181">
        <f>+ÚMVP_jogcímenkénti_részletező!J3</f>
        <v>5779</v>
      </c>
      <c r="H3" s="181">
        <f>+ÚMVP_jogcímenkénti_részletező!K3</f>
        <v>1141</v>
      </c>
      <c r="I3" s="181">
        <f>+ÚMVP_jogcímenkénti_részletező!L3</f>
        <v>1042</v>
      </c>
      <c r="J3" s="181">
        <f>+ÚMVP_jogcímenkénti_részletező!N3</f>
        <v>33492</v>
      </c>
      <c r="K3" s="181">
        <f>+ÚMVP_jogcímenkénti_részletező!O3</f>
        <v>488398944079</v>
      </c>
      <c r="L3" s="181">
        <f>+ÚMVP_jogcímenkénti_részletező!P3</f>
        <v>40420</v>
      </c>
      <c r="M3" s="181">
        <f>+ÚMVP_jogcímenkénti_részletező!Q3</f>
        <v>218983353336</v>
      </c>
      <c r="N3" s="181">
        <f>+ÚMVP_jogcímenkénti_részletező!R3</f>
        <v>29354</v>
      </c>
      <c r="O3" s="181">
        <f>+ÚMVP_jogcímenkénti_részletező!S3</f>
        <v>191381462743</v>
      </c>
      <c r="P3" s="181">
        <f>+ÚMVP_jogcímenkénti_részletező!T3</f>
        <v>29313</v>
      </c>
      <c r="Q3" s="181">
        <f>+ÚMVP_jogcímenkénti_részletező!U3</f>
        <v>170596265772</v>
      </c>
      <c r="R3" s="181">
        <f>+ÚMVP_jogcímenkénti_részletező!V3</f>
        <v>1234</v>
      </c>
      <c r="S3" s="181">
        <f>+ÚMVP_jogcímenkénti_részletező!W3</f>
        <v>32703999783</v>
      </c>
      <c r="T3" s="181">
        <f>+ÚMVP_jogcímenkénti_részletező!X3</f>
        <v>30633</v>
      </c>
      <c r="U3" s="181">
        <f>+ÚMVP_jogcímenkénti_részletező!Y3</f>
        <v>204136571416</v>
      </c>
      <c r="W3" s="605">
        <f>K14-NVT_determinácio!H3</f>
        <v>2338.578274</v>
      </c>
      <c r="X3" s="592">
        <f>K3/$L$11/1000000</f>
        <v>1802.8753934256183</v>
      </c>
      <c r="Y3" s="600">
        <f aca="true" t="shared" si="0" ref="Y3:Y8">X3/W3</f>
        <v>0.7709279665640212</v>
      </c>
      <c r="Z3" s="596">
        <f>W3-X3</f>
        <v>535.7028805743817</v>
      </c>
    </row>
    <row r="4" spans="1:26" ht="32.25" customHeight="1">
      <c r="A4" s="186" t="s">
        <v>55</v>
      </c>
      <c r="B4" s="184">
        <f>+ÚMVP_jogcímenkénti_részletező!E111</f>
        <v>74730</v>
      </c>
      <c r="C4" s="184">
        <f>+ÚMVP_jogcímenkénti_részletező!F111</f>
        <v>71165614</v>
      </c>
      <c r="D4" s="184">
        <f>+ÚMVP_jogcímenkénti_részletező!G111</f>
        <v>21898.98</v>
      </c>
      <c r="E4" s="184">
        <f>+ÚMVP_jogcímenkénti_részletező!H111</f>
        <v>39</v>
      </c>
      <c r="F4" s="184">
        <f>+ÚMVP_jogcímenkénti_részletező!I111</f>
        <v>1931</v>
      </c>
      <c r="G4" s="184">
        <f>+ÚMVP_jogcímenkénti_részletező!J111</f>
        <v>9763</v>
      </c>
      <c r="H4" s="184">
        <f>+ÚMVP_jogcímenkénti_részletező!K111</f>
        <v>1119</v>
      </c>
      <c r="I4" s="184">
        <f>+ÚMVP_jogcímenkénti_részletező!L111</f>
        <v>0</v>
      </c>
      <c r="J4" s="184">
        <f>+ÚMVP_jogcímenkénti_részletező!N111</f>
        <v>16760</v>
      </c>
      <c r="K4" s="184">
        <f>+ÚMVP_jogcímenkénti_részletező!O111</f>
        <v>21672993285.96</v>
      </c>
      <c r="L4" s="184">
        <f>+ÚMVP_jogcímenkénti_részletező!P111</f>
        <v>50246</v>
      </c>
      <c r="M4" s="184">
        <f>+ÚMVP_jogcímenkénti_részletező!Q111</f>
        <v>396600000</v>
      </c>
      <c r="N4" s="184">
        <f>+ÚMVP_jogcímenkénti_részletező!R111</f>
        <v>29286</v>
      </c>
      <c r="O4" s="184">
        <f>+ÚMVP_jogcímenkénti_részletező!S111</f>
        <v>13778237037</v>
      </c>
      <c r="P4" s="184">
        <f>+ÚMVP_jogcímenkénti_részletező!T111</f>
        <v>711</v>
      </c>
      <c r="Q4" s="184">
        <f>+ÚMVP_jogcímenkénti_részletező!U111</f>
        <v>1910796204</v>
      </c>
      <c r="R4" s="184">
        <f>+ÚMVP_jogcímenkénti_részletező!V111</f>
        <v>0</v>
      </c>
      <c r="S4" s="184">
        <f>+ÚMVP_jogcímenkénti_részletező!W111</f>
        <v>0</v>
      </c>
      <c r="T4" s="184">
        <f>+ÚMVP_jogcímenkénti_részletező!X111</f>
        <v>29286</v>
      </c>
      <c r="U4" s="184">
        <f>+ÚMVP_jogcímenkénti_részletező!Y111</f>
        <v>13778237037</v>
      </c>
      <c r="W4" s="606">
        <f>K15-NVT_determinácio!H7</f>
        <v>1142.1061260000001</v>
      </c>
      <c r="X4" s="593">
        <f>K4/$L$11/1000000</f>
        <v>80.00366661483943</v>
      </c>
      <c r="Y4" s="601">
        <f t="shared" si="0"/>
        <v>0.07004924042832726</v>
      </c>
      <c r="Z4" s="597">
        <f>W4-X4</f>
        <v>1062.1024593851607</v>
      </c>
    </row>
    <row r="5" spans="1:26" ht="36" customHeight="1">
      <c r="A5" s="265" t="s">
        <v>64</v>
      </c>
      <c r="B5" s="184">
        <f>+ÚMVP_jogcímenkénti_részletező!E153</f>
        <v>12406</v>
      </c>
      <c r="C5" s="184">
        <f>+ÚMVP_jogcímenkénti_részletező!F153</f>
        <v>239565544635</v>
      </c>
      <c r="D5" s="184">
        <f>+ÚMVP_jogcímenkénti_részletező!G153</f>
        <v>0</v>
      </c>
      <c r="E5" s="184">
        <f>+ÚMVP_jogcímenkénti_részletező!H153</f>
        <v>1236</v>
      </c>
      <c r="F5" s="184">
        <f>+ÚMVP_jogcímenkénti_részletező!I153</f>
        <v>1533</v>
      </c>
      <c r="G5" s="184">
        <f>+ÚMVP_jogcímenkénti_részletező!J153</f>
        <v>1437</v>
      </c>
      <c r="H5" s="184">
        <f>+ÚMVP_jogcímenkénti_részletező!K153</f>
        <v>317</v>
      </c>
      <c r="I5" s="184">
        <f>+ÚMVP_jogcímenkénti_részletező!L153</f>
        <v>38</v>
      </c>
      <c r="J5" s="184">
        <f>+ÚMVP_jogcímenkénti_részletező!N153</f>
        <v>5310</v>
      </c>
      <c r="K5" s="184">
        <f>+ÚMVP_jogcímenkénti_részletező!O153</f>
        <v>92132792964</v>
      </c>
      <c r="L5" s="184">
        <f>+ÚMVP_jogcímenkénti_részletező!P153</f>
        <v>5043</v>
      </c>
      <c r="M5" s="184">
        <f>+ÚMVP_jogcímenkénti_részletező!Q153</f>
        <v>18907301821</v>
      </c>
      <c r="N5" s="184">
        <f>+ÚMVP_jogcímenkénti_részletező!R153</f>
        <v>4418</v>
      </c>
      <c r="O5" s="184">
        <f>+ÚMVP_jogcímenkénti_részletező!S153</f>
        <v>15813542574</v>
      </c>
      <c r="P5" s="184">
        <f>+ÚMVP_jogcímenkénti_részletező!T153</f>
        <v>4418</v>
      </c>
      <c r="Q5" s="184">
        <f>+ÚMVP_jogcímenkénti_részletező!U153</f>
        <v>15592052065</v>
      </c>
      <c r="R5" s="184">
        <f>+ÚMVP_jogcímenkénti_részletező!V153</f>
        <v>0</v>
      </c>
      <c r="S5" s="184">
        <f>+ÚMVP_jogcímenkénti_részletező!W153</f>
        <v>0</v>
      </c>
      <c r="T5" s="184">
        <f>+ÚMVP_jogcímenkénti_részletező!X153</f>
        <v>4418</v>
      </c>
      <c r="U5" s="184">
        <f>+ÚMVP_jogcímenkénti_részletező!Y153</f>
        <v>15592052065</v>
      </c>
      <c r="W5" s="606">
        <f>K16</f>
        <v>690.690802</v>
      </c>
      <c r="X5" s="593">
        <f>K5/$L$11/1000000</f>
        <v>340.0989035215947</v>
      </c>
      <c r="Y5" s="601">
        <f t="shared" si="0"/>
        <v>0.49240398530976054</v>
      </c>
      <c r="Z5" s="597">
        <f>W5-X5</f>
        <v>350.59189847840526</v>
      </c>
    </row>
    <row r="6" spans="1:26" ht="30" customHeight="1">
      <c r="A6" s="264" t="s">
        <v>84</v>
      </c>
      <c r="B6" s="184">
        <f>+ÚMVP_jogcímenkénti_részletező!E178</f>
        <v>4301</v>
      </c>
      <c r="C6" s="184">
        <f>+ÚMVP_jogcímenkénti_részletező!F178</f>
        <v>44673844000</v>
      </c>
      <c r="D6" s="184">
        <f>+ÚMVP_jogcímenkénti_részletező!G178</f>
        <v>0</v>
      </c>
      <c r="E6" s="184">
        <f>+ÚMVP_jogcímenkénti_részletező!H178</f>
        <v>153</v>
      </c>
      <c r="F6" s="184">
        <f>+ÚMVP_jogcímenkénti_részletező!I178</f>
        <v>525</v>
      </c>
      <c r="G6" s="184">
        <f>+ÚMVP_jogcímenkénti_részletező!J178</f>
        <v>49</v>
      </c>
      <c r="H6" s="184">
        <f>+ÚMVP_jogcímenkénti_részletező!K178</f>
        <v>96</v>
      </c>
      <c r="I6" s="184">
        <f>+ÚMVP_jogcímenkénti_részletező!L178</f>
        <v>1</v>
      </c>
      <c r="J6" s="184">
        <f>+ÚMVP_jogcímenkénti_részletező!N178</f>
        <v>922</v>
      </c>
      <c r="K6" s="184">
        <f>+ÚMVP_jogcímenkénti_részletező!O178</f>
        <v>30673273000</v>
      </c>
      <c r="L6" s="184">
        <f>+ÚMVP_jogcímenkénti_részletező!P178</f>
        <v>1026</v>
      </c>
      <c r="M6" s="184">
        <f>+ÚMVP_jogcímenkénti_részletező!Q178</f>
        <v>5431086627</v>
      </c>
      <c r="N6" s="184">
        <f>+ÚMVP_jogcímenkénti_részletező!R178</f>
        <v>877</v>
      </c>
      <c r="O6" s="184">
        <f>+ÚMVP_jogcímenkénti_részletező!S178</f>
        <v>4535212580</v>
      </c>
      <c r="P6" s="184">
        <f>+ÚMVP_jogcímenkénti_részletező!T178</f>
        <v>877</v>
      </c>
      <c r="Q6" s="184">
        <f>+ÚMVP_jogcímenkénti_részletező!U178</f>
        <v>4368974411</v>
      </c>
      <c r="R6" s="184">
        <f>+ÚMVP_jogcímenkénti_részletező!V178</f>
        <v>91</v>
      </c>
      <c r="S6" s="184">
        <f>+ÚMVP_jogcímenkénti_részletező!W178</f>
        <v>1466657873</v>
      </c>
      <c r="T6" s="184">
        <f>+ÚMVP_jogcímenkénti_részletező!X178</f>
        <v>968</v>
      </c>
      <c r="U6" s="184">
        <f>+ÚMVP_jogcímenkénti_részletező!Y178</f>
        <v>5835632284</v>
      </c>
      <c r="W6" s="606">
        <f>K17</f>
        <v>272.355669</v>
      </c>
      <c r="X6" s="593">
        <f>K6/$L$11/1000000</f>
        <v>113.22729051310448</v>
      </c>
      <c r="Y6" s="601">
        <f t="shared" si="0"/>
        <v>0.41573318788934216</v>
      </c>
      <c r="Z6" s="597">
        <f>W6-X6</f>
        <v>159.12837848689549</v>
      </c>
    </row>
    <row r="7" spans="1:26" ht="30" customHeight="1" thickBot="1">
      <c r="A7" s="263" t="s">
        <v>85</v>
      </c>
      <c r="B7" s="553">
        <f>+ÚMVP_jogcímenkénti_részletező!E186</f>
        <v>123</v>
      </c>
      <c r="C7" s="553">
        <f>+ÚMVP_jogcímenkénti_részletező!F186</f>
        <v>48275752043</v>
      </c>
      <c r="D7" s="553">
        <f>+ÚMVP_jogcímenkénti_részletező!G186</f>
        <v>0</v>
      </c>
      <c r="E7" s="553">
        <f>+ÚMVP_jogcímenkénti_részletező!H186</f>
        <v>0</v>
      </c>
      <c r="F7" s="553">
        <f>+ÚMVP_jogcímenkénti_részletező!I186</f>
        <v>0</v>
      </c>
      <c r="G7" s="553">
        <f>+ÚMVP_jogcímenkénti_részletező!J186</f>
        <v>0</v>
      </c>
      <c r="H7" s="553">
        <f>+ÚMVP_jogcímenkénti_részletező!K186</f>
        <v>11</v>
      </c>
      <c r="I7" s="553">
        <f>+ÚMVP_jogcímenkénti_részletező!L186</f>
        <v>0</v>
      </c>
      <c r="J7" s="553">
        <f>+ÚMVP_jogcímenkénti_részletező!N186</f>
        <v>109</v>
      </c>
      <c r="K7" s="553">
        <f>+ÚMVP_jogcímenkénti_részletező!O186</f>
        <v>47304532075</v>
      </c>
      <c r="L7" s="553">
        <f>+ÚMVP_jogcímenkénti_részletező!P186</f>
        <v>899</v>
      </c>
      <c r="M7" s="553">
        <f>+ÚMVP_jogcímenkénti_részletező!Q186</f>
        <v>29012415333</v>
      </c>
      <c r="N7" s="553">
        <f>+ÚMVP_jogcímenkénti_részletező!R186</f>
        <v>882</v>
      </c>
      <c r="O7" s="553">
        <f>+ÚMVP_jogcímenkénti_részletező!S186</f>
        <v>28785608396</v>
      </c>
      <c r="P7" s="553">
        <f>+ÚMVP_jogcímenkénti_részletező!T186</f>
        <v>882</v>
      </c>
      <c r="Q7" s="553">
        <f>+ÚMVP_jogcímenkénti_részletező!U186</f>
        <v>28785608396</v>
      </c>
      <c r="R7" s="553">
        <f>+ÚMVP_jogcímenkénti_részletező!V186</f>
        <v>0</v>
      </c>
      <c r="S7" s="553">
        <f>+ÚMVP_jogcímenkénti_részletező!W186</f>
        <v>0</v>
      </c>
      <c r="T7" s="553">
        <f>+ÚMVP_jogcímenkénti_részletező!X186</f>
        <v>882</v>
      </c>
      <c r="U7" s="553">
        <f>+ÚMVP_jogcímenkénti_részletező!Y186</f>
        <v>28785608396</v>
      </c>
      <c r="W7" s="607">
        <f>K18</f>
        <v>202.978313</v>
      </c>
      <c r="X7" s="594">
        <f>K7/$L$11/1000000</f>
        <v>174.6199043004799</v>
      </c>
      <c r="Y7" s="602">
        <f t="shared" si="0"/>
        <v>0.860288479688369</v>
      </c>
      <c r="Z7" s="598">
        <f>W7-X7</f>
        <v>28.358408699520112</v>
      </c>
    </row>
    <row r="8" spans="1:26" ht="30" customHeight="1" thickBot="1">
      <c r="A8" s="77" t="s">
        <v>68</v>
      </c>
      <c r="B8" s="187">
        <f>+ÚMVP_jogcímenkénti_részletező!E200</f>
        <v>147584</v>
      </c>
      <c r="C8" s="187">
        <f>+ÚMVP_jogcímenkénti_részletező!F200</f>
        <v>1273484473375</v>
      </c>
      <c r="D8" s="187">
        <f>+ÚMVP_jogcímenkénti_részletező!G200</f>
        <v>27367.528</v>
      </c>
      <c r="E8" s="187">
        <f>+ÚMVP_jogcímenkénti_részletező!H200</f>
        <v>2655</v>
      </c>
      <c r="F8" s="187">
        <f>+ÚMVP_jogcímenkénti_részletező!I200</f>
        <v>7748</v>
      </c>
      <c r="G8" s="187">
        <f>+ÚMVP_jogcímenkénti_részletező!J200</f>
        <v>17028</v>
      </c>
      <c r="H8" s="187">
        <f>+ÚMVP_jogcímenkénti_részletező!K200</f>
        <v>2684</v>
      </c>
      <c r="I8" s="187">
        <f>+ÚMVP_jogcímenkénti_részletező!L200</f>
        <v>1081</v>
      </c>
      <c r="J8" s="187">
        <f>+ÚMVP_jogcímenkénti_részletező!N200</f>
        <v>56593</v>
      </c>
      <c r="K8" s="187">
        <f>+ÚMVP_jogcímenkénti_részletező!O200</f>
        <v>680182535403.96</v>
      </c>
      <c r="L8" s="187">
        <f>+ÚMVP_jogcímenkénti_részletező!P200</f>
        <v>97634</v>
      </c>
      <c r="M8" s="187">
        <f>+ÚMVP_jogcímenkénti_részletező!Q200</f>
        <v>272730757117</v>
      </c>
      <c r="N8" s="187">
        <f>+ÚMVP_jogcímenkénti_részletező!R200</f>
        <v>64817</v>
      </c>
      <c r="O8" s="187">
        <f>+ÚMVP_jogcímenkénti_részletező!S200</f>
        <v>254294063330</v>
      </c>
      <c r="P8" s="187">
        <f>+ÚMVP_jogcímenkénti_részletező!T200</f>
        <v>36201</v>
      </c>
      <c r="Q8" s="187">
        <f>+ÚMVP_jogcímenkénti_részletező!U200</f>
        <v>221253696848</v>
      </c>
      <c r="R8" s="187">
        <f>+ÚMVP_jogcímenkénti_részletező!V200</f>
        <v>1325</v>
      </c>
      <c r="S8" s="187">
        <f>+ÚMVP_jogcímenkénti_részletező!W200</f>
        <v>34170657656</v>
      </c>
      <c r="T8" s="187">
        <f>+ÚMVP_jogcímenkénti_részletező!X200</f>
        <v>66187</v>
      </c>
      <c r="U8" s="187">
        <f>+ÚMVP_jogcímenkénti_részletező!Y200</f>
        <v>268128101198</v>
      </c>
      <c r="W8" s="608">
        <f>SUM(W3:W7)</f>
        <v>4646.709183999999</v>
      </c>
      <c r="X8" s="595">
        <f>SUM(X3:X7)</f>
        <v>2510.825158375637</v>
      </c>
      <c r="Y8" s="603">
        <f t="shared" si="0"/>
        <v>0.5403448029459545</v>
      </c>
      <c r="Z8" s="599">
        <f>SUM(Z3:Z7)</f>
        <v>2135.8840256243634</v>
      </c>
    </row>
    <row r="11" spans="11:12" ht="15.75" thickBot="1">
      <c r="K11" s="57" t="s">
        <v>181</v>
      </c>
      <c r="L11" s="626">
        <v>270.9</v>
      </c>
    </row>
    <row r="12" spans="1:14" ht="33.75" customHeight="1">
      <c r="A12" s="726" t="s">
        <v>222</v>
      </c>
      <c r="B12" s="722" t="s">
        <v>171</v>
      </c>
      <c r="C12" s="723"/>
      <c r="K12" s="609" t="s">
        <v>187</v>
      </c>
      <c r="L12" s="610" t="s">
        <v>188</v>
      </c>
      <c r="M12" s="611" t="s">
        <v>184</v>
      </c>
      <c r="N12" s="612" t="s">
        <v>177</v>
      </c>
    </row>
    <row r="13" spans="1:14" ht="39" customHeight="1" thickBot="1">
      <c r="A13" s="727"/>
      <c r="B13" s="724" t="s">
        <v>161</v>
      </c>
      <c r="C13" s="725"/>
      <c r="K13" s="604" t="s">
        <v>185</v>
      </c>
      <c r="L13" s="528" t="s">
        <v>208</v>
      </c>
      <c r="M13" s="530" t="s">
        <v>178</v>
      </c>
      <c r="N13" s="526" t="s">
        <v>185</v>
      </c>
    </row>
    <row r="14" spans="1:14" ht="31.5">
      <c r="A14" s="185" t="s">
        <v>48</v>
      </c>
      <c r="B14" s="728">
        <f>ÚMVP_jogcímenkénti_részletező!AC3+NVT_determinácio!F3</f>
        <v>209358676682</v>
      </c>
      <c r="C14" s="717"/>
      <c r="K14" s="605">
        <v>2366.378274</v>
      </c>
      <c r="L14" s="592">
        <f>X3+NVT_determinácio!H3</f>
        <v>1830.6753934256183</v>
      </c>
      <c r="M14" s="600">
        <f aca="true" t="shared" si="1" ref="M14:M19">L14/K14</f>
        <v>0.7736190842942205</v>
      </c>
      <c r="N14" s="596">
        <f>K14-L14</f>
        <v>535.7028805743819</v>
      </c>
    </row>
    <row r="15" spans="1:14" ht="31.5">
      <c r="A15" s="186" t="s">
        <v>55</v>
      </c>
      <c r="B15" s="718">
        <f>ÚMVP_jogcímenkénti_részletező!AC111+NVT_determinácio!F7</f>
        <v>114260580150</v>
      </c>
      <c r="C15" s="719"/>
      <c r="K15" s="606">
        <v>1626.706126</v>
      </c>
      <c r="L15" s="593">
        <f>X4+NVT_determinácio!H7</f>
        <v>564.6036666148394</v>
      </c>
      <c r="M15" s="601">
        <f t="shared" si="1"/>
        <v>0.3470839985112587</v>
      </c>
      <c r="N15" s="597">
        <f>K15-L15</f>
        <v>1062.1024593851607</v>
      </c>
    </row>
    <row r="16" spans="1:14" ht="31.5">
      <c r="A16" s="265" t="s">
        <v>64</v>
      </c>
      <c r="B16" s="718">
        <f>ÚMVP_jogcímenkénti_részletező!AC153</f>
        <v>15191396481</v>
      </c>
      <c r="C16" s="710"/>
      <c r="K16" s="606">
        <v>690.690802</v>
      </c>
      <c r="L16" s="593">
        <f>X5</f>
        <v>340.0989035215947</v>
      </c>
      <c r="M16" s="601">
        <f t="shared" si="1"/>
        <v>0.49240398530976054</v>
      </c>
      <c r="N16" s="597">
        <f>K16-L16</f>
        <v>350.59189847840526</v>
      </c>
    </row>
    <row r="17" spans="1:14" ht="15.75">
      <c r="A17" s="264" t="s">
        <v>84</v>
      </c>
      <c r="B17" s="718">
        <f>ÚMVP_jogcímenkénti_részletező!AC178</f>
        <v>5649561176</v>
      </c>
      <c r="C17" s="710"/>
      <c r="K17" s="606">
        <v>272.355669</v>
      </c>
      <c r="L17" s="593">
        <f>X6</f>
        <v>113.22729051310448</v>
      </c>
      <c r="M17" s="601">
        <f t="shared" si="1"/>
        <v>0.41573318788934216</v>
      </c>
      <c r="N17" s="597">
        <f>K17-L17</f>
        <v>159.12837848689549</v>
      </c>
    </row>
    <row r="18" spans="1:14" ht="16.5" thickBot="1">
      <c r="A18" s="263" t="s">
        <v>85</v>
      </c>
      <c r="B18" s="711">
        <f>ÚMVP_jogcímenkénti_részletező!AC186</f>
        <v>28785616335</v>
      </c>
      <c r="C18" s="712"/>
      <c r="K18" s="607">
        <v>202.978313</v>
      </c>
      <c r="L18" s="594">
        <f>X7</f>
        <v>174.6199043004799</v>
      </c>
      <c r="M18" s="602">
        <f t="shared" si="1"/>
        <v>0.860288479688369</v>
      </c>
      <c r="N18" s="598">
        <f>K18-L18</f>
        <v>28.358408699520112</v>
      </c>
    </row>
    <row r="19" spans="1:14" ht="16.5" thickBot="1">
      <c r="A19" s="77" t="s">
        <v>68</v>
      </c>
      <c r="B19" s="720">
        <f>SUM(B14:C18)</f>
        <v>373245830824</v>
      </c>
      <c r="C19" s="721"/>
      <c r="K19" s="608">
        <f>SUM(K14:K18)</f>
        <v>5159.109183999999</v>
      </c>
      <c r="L19" s="595">
        <f>SUM(L14:L18)</f>
        <v>3023.225158375637</v>
      </c>
      <c r="M19" s="603">
        <f t="shared" si="1"/>
        <v>0.5859975144064788</v>
      </c>
      <c r="N19" s="599">
        <f>SUM(N14:N18)</f>
        <v>2135.8840256243634</v>
      </c>
    </row>
    <row r="21" spans="1:2" ht="15">
      <c r="A21" s="57" t="s">
        <v>201</v>
      </c>
      <c r="B21" s="635">
        <v>40388</v>
      </c>
    </row>
    <row r="22" spans="1:11" ht="15">
      <c r="A22" s="57" t="s">
        <v>202</v>
      </c>
      <c r="B22" s="635">
        <v>40389</v>
      </c>
      <c r="K22" s="591"/>
    </row>
    <row r="25" ht="15">
      <c r="C25" s="679"/>
    </row>
  </sheetData>
  <sheetProtection/>
  <mergeCells count="22">
    <mergeCell ref="J1:K1"/>
    <mergeCell ref="L1:M1"/>
    <mergeCell ref="H1:H2"/>
    <mergeCell ref="T1:U1"/>
    <mergeCell ref="N1:O1"/>
    <mergeCell ref="P1:Q1"/>
    <mergeCell ref="R1:S1"/>
    <mergeCell ref="G1:G2"/>
    <mergeCell ref="I1:I2"/>
    <mergeCell ref="A1:A2"/>
    <mergeCell ref="B1:D1"/>
    <mergeCell ref="E1:E2"/>
    <mergeCell ref="F1:F2"/>
    <mergeCell ref="B19:C19"/>
    <mergeCell ref="B12:C12"/>
    <mergeCell ref="B13:C13"/>
    <mergeCell ref="A12:A13"/>
    <mergeCell ref="B14:C14"/>
    <mergeCell ref="B15:C15"/>
    <mergeCell ref="B16:C16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  <headerFooter alignWithMargins="0">
    <oddHeader>&amp;C&amp;18Összesítő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0.7109375" style="378" customWidth="1"/>
    <col min="2" max="2" width="12.8515625" style="378" customWidth="1"/>
    <col min="3" max="3" width="17.28125" style="378" customWidth="1"/>
    <col min="4" max="4" width="16.57421875" style="378" customWidth="1"/>
    <col min="5" max="5" width="16.7109375" style="378" customWidth="1"/>
    <col min="6" max="6" width="17.8515625" style="378" customWidth="1"/>
    <col min="7" max="7" width="1.8515625" style="378" customWidth="1"/>
    <col min="8" max="8" width="16.8515625" style="378" bestFit="1" customWidth="1"/>
    <col min="9" max="9" width="16.00390625" style="378" customWidth="1"/>
    <col min="10" max="10" width="13.140625" style="378" customWidth="1"/>
    <col min="11" max="16384" width="9.140625" style="378" customWidth="1"/>
  </cols>
  <sheetData>
    <row r="1" spans="1:9" ht="32.25" customHeight="1" thickBot="1">
      <c r="A1" s="863" t="s">
        <v>200</v>
      </c>
      <c r="B1" s="863"/>
      <c r="C1" s="863"/>
      <c r="D1" s="863"/>
      <c r="E1" s="382"/>
      <c r="F1" s="447"/>
      <c r="H1" s="378" t="s">
        <v>181</v>
      </c>
      <c r="I1" s="634">
        <f>Tengelyenkénti_összesítő!L11</f>
        <v>270.9</v>
      </c>
    </row>
    <row r="2" spans="1:10" ht="42" customHeight="1" thickBot="1">
      <c r="A2" s="383" t="s">
        <v>155</v>
      </c>
      <c r="B2" s="356">
        <v>2007</v>
      </c>
      <c r="C2" s="356">
        <v>2008</v>
      </c>
      <c r="D2" s="356">
        <v>2009</v>
      </c>
      <c r="E2" s="356">
        <v>2010</v>
      </c>
      <c r="F2" s="356" t="s">
        <v>71</v>
      </c>
      <c r="H2" s="633" t="s">
        <v>204</v>
      </c>
      <c r="I2" s="356" t="s">
        <v>179</v>
      </c>
      <c r="J2" s="356" t="s">
        <v>180</v>
      </c>
    </row>
    <row r="3" spans="1:10" ht="15.75" thickBot="1">
      <c r="A3" s="354" t="s">
        <v>86</v>
      </c>
      <c r="B3" s="361">
        <v>945266261</v>
      </c>
      <c r="C3" s="361">
        <v>2444574468</v>
      </c>
      <c r="D3" s="361">
        <v>2010122252</v>
      </c>
      <c r="E3" s="361">
        <f>SUM(E4:E6)</f>
        <v>29928809</v>
      </c>
      <c r="F3" s="361">
        <f aca="true" t="shared" si="0" ref="F3:F10">SUM(B3:E3)</f>
        <v>5429891790</v>
      </c>
      <c r="H3" s="583">
        <f>SUM(H4:H6)</f>
        <v>27.8</v>
      </c>
      <c r="I3" s="585">
        <f>SUM(I4:I6)</f>
        <v>20.043897342192693</v>
      </c>
      <c r="J3" s="588">
        <f>I3/H3</f>
        <v>0.7210035015177227</v>
      </c>
    </row>
    <row r="4" spans="1:10" ht="15">
      <c r="A4" s="384" t="s">
        <v>199</v>
      </c>
      <c r="B4" s="357">
        <v>0</v>
      </c>
      <c r="C4" s="357">
        <v>0</v>
      </c>
      <c r="D4" s="357">
        <v>219669358</v>
      </c>
      <c r="E4" s="357">
        <v>4701933</v>
      </c>
      <c r="F4" s="357">
        <f t="shared" si="0"/>
        <v>224371291</v>
      </c>
      <c r="H4" s="584">
        <v>4</v>
      </c>
      <c r="I4" s="586">
        <f>F4/$I$1/1000000</f>
        <v>0.8282439682539683</v>
      </c>
      <c r="J4" s="589">
        <f aca="true" t="shared" si="1" ref="J4:J11">I4/H4</f>
        <v>0.20706099206349207</v>
      </c>
    </row>
    <row r="5" spans="1:10" ht="15">
      <c r="A5" s="385" t="s">
        <v>156</v>
      </c>
      <c r="B5" s="357">
        <v>945266261</v>
      </c>
      <c r="C5" s="357">
        <v>2354551063</v>
      </c>
      <c r="D5" s="357">
        <v>1762029006</v>
      </c>
      <c r="E5" s="357">
        <v>23908142</v>
      </c>
      <c r="F5" s="357">
        <f t="shared" si="0"/>
        <v>5085754472</v>
      </c>
      <c r="H5" s="584">
        <v>21.8</v>
      </c>
      <c r="I5" s="586">
        <f>F5/$I$1/1000000</f>
        <v>18.773549176818015</v>
      </c>
      <c r="J5" s="589">
        <f t="shared" si="1"/>
        <v>0.8611719805879823</v>
      </c>
    </row>
    <row r="6" spans="1:10" ht="15.75" thickBot="1">
      <c r="A6" s="386" t="s">
        <v>157</v>
      </c>
      <c r="B6" s="358">
        <v>0</v>
      </c>
      <c r="C6" s="357">
        <v>90023405</v>
      </c>
      <c r="D6" s="357">
        <v>28423888</v>
      </c>
      <c r="E6" s="357">
        <v>1318734</v>
      </c>
      <c r="F6" s="357">
        <f t="shared" si="0"/>
        <v>119766027</v>
      </c>
      <c r="G6" s="552"/>
      <c r="H6" s="584">
        <v>2</v>
      </c>
      <c r="I6" s="586">
        <f>F6/$I$1/1000000</f>
        <v>0.44210419712070875</v>
      </c>
      <c r="J6" s="589">
        <f t="shared" si="1"/>
        <v>0.22105209856035438</v>
      </c>
    </row>
    <row r="7" spans="1:10" ht="15.75" thickBot="1">
      <c r="A7" s="387" t="s">
        <v>87</v>
      </c>
      <c r="B7" s="361">
        <v>2670703</v>
      </c>
      <c r="C7" s="361">
        <v>35683779946</v>
      </c>
      <c r="D7" s="361">
        <v>33275813539</v>
      </c>
      <c r="E7" s="361">
        <f>SUM(E8:E10)</f>
        <v>31749666502</v>
      </c>
      <c r="F7" s="361">
        <f t="shared" si="0"/>
        <v>100711930690</v>
      </c>
      <c r="H7" s="583">
        <f>SUM(H8:H10)</f>
        <v>484.59999999999997</v>
      </c>
      <c r="I7" s="585">
        <f>SUM(I8:I10)</f>
        <v>371.7679242894057</v>
      </c>
      <c r="J7" s="588">
        <f t="shared" si="1"/>
        <v>0.7671645156611756</v>
      </c>
    </row>
    <row r="8" spans="1:10" ht="15">
      <c r="A8" s="384" t="s">
        <v>158</v>
      </c>
      <c r="B8" s="360">
        <v>0</v>
      </c>
      <c r="C8" s="357">
        <v>31362734774</v>
      </c>
      <c r="D8" s="357">
        <v>31360922119</v>
      </c>
      <c r="E8" s="357">
        <v>25622972118</v>
      </c>
      <c r="F8" s="357">
        <f t="shared" si="0"/>
        <v>88346629011</v>
      </c>
      <c r="H8" s="584">
        <v>368</v>
      </c>
      <c r="I8" s="586">
        <f>F8/$I$1/1000000</f>
        <v>326.1226615393134</v>
      </c>
      <c r="J8" s="589">
        <f t="shared" si="1"/>
        <v>0.8862028846176995</v>
      </c>
    </row>
    <row r="9" spans="1:10" ht="15">
      <c r="A9" s="385" t="s">
        <v>159</v>
      </c>
      <c r="B9" s="357">
        <v>0</v>
      </c>
      <c r="C9" s="357">
        <v>4134378286</v>
      </c>
      <c r="D9" s="357">
        <v>1812960363</v>
      </c>
      <c r="E9" s="357">
        <v>6094070075</v>
      </c>
      <c r="F9" s="357">
        <f t="shared" si="0"/>
        <v>12041408724</v>
      </c>
      <c r="H9" s="584">
        <v>115.4</v>
      </c>
      <c r="I9" s="586">
        <f>F9/$I$1/1000000</f>
        <v>44.44964460686601</v>
      </c>
      <c r="J9" s="589">
        <f t="shared" si="1"/>
        <v>0.38517889607336225</v>
      </c>
    </row>
    <row r="10" spans="1:10" ht="15.75" thickBot="1">
      <c r="A10" s="386" t="s">
        <v>160</v>
      </c>
      <c r="B10" s="357">
        <v>2670703</v>
      </c>
      <c r="C10" s="357">
        <v>186666886</v>
      </c>
      <c r="D10" s="357">
        <v>101931057</v>
      </c>
      <c r="E10" s="357">
        <v>32624309</v>
      </c>
      <c r="F10" s="357">
        <f t="shared" si="0"/>
        <v>323892955</v>
      </c>
      <c r="H10" s="584">
        <v>1.2</v>
      </c>
      <c r="I10" s="586">
        <f>F10/$I$1/1000000</f>
        <v>1.195618143226283</v>
      </c>
      <c r="J10" s="589">
        <f t="shared" si="1"/>
        <v>0.9963484526885691</v>
      </c>
    </row>
    <row r="11" spans="1:10" ht="16.5" thickBot="1">
      <c r="A11" s="355" t="s">
        <v>71</v>
      </c>
      <c r="B11" s="580">
        <v>947936964</v>
      </c>
      <c r="C11" s="580">
        <v>38128354414</v>
      </c>
      <c r="D11" s="580">
        <v>35285935791</v>
      </c>
      <c r="E11" s="580">
        <f>E7+E3</f>
        <v>31779595311</v>
      </c>
      <c r="F11" s="580">
        <f>F7+F3</f>
        <v>106141822480</v>
      </c>
      <c r="H11" s="587">
        <f>H7+H3</f>
        <v>512.4</v>
      </c>
      <c r="I11" s="587">
        <f>I7+I3</f>
        <v>391.8118216315984</v>
      </c>
      <c r="J11" s="590">
        <f t="shared" si="1"/>
        <v>0.7646600734418392</v>
      </c>
    </row>
    <row r="13" ht="15">
      <c r="A13" s="501" t="s">
        <v>172</v>
      </c>
    </row>
    <row r="14" spans="1:2" ht="15">
      <c r="A14" s="57" t="s">
        <v>201</v>
      </c>
      <c r="B14" s="636">
        <f>Tengelyenkénti_összesítő!B21</f>
        <v>40388</v>
      </c>
    </row>
    <row r="15" spans="1:5" ht="15">
      <c r="A15" s="57"/>
      <c r="B15" s="635"/>
      <c r="D15" s="388"/>
      <c r="E15" s="388"/>
    </row>
  </sheetData>
  <sheetProtection/>
  <mergeCells count="1">
    <mergeCell ref="A1:D1"/>
  </mergeCells>
  <printOptions/>
  <pageMargins left="0.25" right="0.54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66"/>
  <sheetViews>
    <sheetView tabSelected="1" zoomScale="80" zoomScaleNormal="80" zoomScalePageLayoutView="0" workbookViewId="0" topLeftCell="B1">
      <pane xSplit="3" ySplit="2" topLeftCell="E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4" sqref="E4"/>
    </sheetView>
  </sheetViews>
  <sheetFormatPr defaultColWidth="9.140625" defaultRowHeight="15"/>
  <cols>
    <col min="1" max="1" width="11.7109375" style="66" hidden="1" customWidth="1"/>
    <col min="2" max="2" width="34.421875" style="66" customWidth="1"/>
    <col min="3" max="3" width="7.57421875" style="66" customWidth="1"/>
    <col min="4" max="4" width="14.00390625" style="74" customWidth="1"/>
    <col min="5" max="5" width="12.57421875" style="74" customWidth="1"/>
    <col min="6" max="6" width="23.421875" style="74" customWidth="1"/>
    <col min="7" max="7" width="10.28125" style="74" customWidth="1"/>
    <col min="8" max="8" width="10.421875" style="74" customWidth="1"/>
    <col min="9" max="13" width="9.140625" style="74" customWidth="1"/>
    <col min="14" max="14" width="12.57421875" style="74" customWidth="1"/>
    <col min="15" max="15" width="22.28125" style="74" customWidth="1"/>
    <col min="16" max="16" width="12.57421875" style="74" customWidth="1"/>
    <col min="17" max="17" width="25.00390625" style="74" customWidth="1"/>
    <col min="18" max="18" width="12.57421875" style="74" customWidth="1"/>
    <col min="19" max="19" width="21.28125" style="74" customWidth="1"/>
    <col min="20" max="20" width="12.57421875" style="74" customWidth="1"/>
    <col min="21" max="21" width="23.140625" style="74" customWidth="1"/>
    <col min="22" max="22" width="12.57421875" style="75" customWidth="1"/>
    <col min="23" max="23" width="20.28125" style="75" customWidth="1"/>
    <col min="24" max="24" width="12.57421875" style="75" customWidth="1"/>
    <col min="25" max="25" width="17.57421875" style="75" customWidth="1"/>
    <col min="26" max="26" width="2.421875" style="65" customWidth="1"/>
    <col min="27" max="27" width="21.140625" style="314" customWidth="1"/>
    <col min="28" max="28" width="14.57421875" style="320" customWidth="1"/>
    <col min="29" max="29" width="22.421875" style="324" customWidth="1"/>
    <col min="30" max="30" width="13.00390625" style="65" bestFit="1" customWidth="1"/>
    <col min="31" max="31" width="12.7109375" style="65" bestFit="1" customWidth="1"/>
    <col min="32" max="78" width="9.140625" style="65" customWidth="1"/>
    <col min="79" max="16384" width="9.140625" style="66" customWidth="1"/>
  </cols>
  <sheetData>
    <row r="1" spans="1:29" ht="40.5" customHeight="1">
      <c r="A1" s="765" t="s">
        <v>0</v>
      </c>
      <c r="B1" s="760" t="s">
        <v>223</v>
      </c>
      <c r="C1" s="760" t="s">
        <v>210</v>
      </c>
      <c r="D1" s="760" t="s">
        <v>69</v>
      </c>
      <c r="E1" s="762" t="s">
        <v>1</v>
      </c>
      <c r="F1" s="763"/>
      <c r="G1" s="759"/>
      <c r="H1" s="706" t="s">
        <v>2</v>
      </c>
      <c r="I1" s="706" t="s">
        <v>3</v>
      </c>
      <c r="J1" s="706" t="s">
        <v>209</v>
      </c>
      <c r="K1" s="706" t="s">
        <v>4</v>
      </c>
      <c r="L1" s="706" t="s">
        <v>103</v>
      </c>
      <c r="M1" s="706" t="s">
        <v>5</v>
      </c>
      <c r="N1" s="758" t="s">
        <v>6</v>
      </c>
      <c r="O1" s="759"/>
      <c r="P1" s="758" t="s">
        <v>7</v>
      </c>
      <c r="Q1" s="759"/>
      <c r="R1" s="758" t="s">
        <v>8</v>
      </c>
      <c r="S1" s="759"/>
      <c r="T1" s="708" t="s">
        <v>140</v>
      </c>
      <c r="U1" s="708"/>
      <c r="V1" s="708" t="s">
        <v>141</v>
      </c>
      <c r="W1" s="708"/>
      <c r="X1" s="708" t="s">
        <v>142</v>
      </c>
      <c r="Y1" s="709"/>
      <c r="Z1" s="36"/>
      <c r="AA1" s="784" t="s">
        <v>216</v>
      </c>
      <c r="AB1" s="785"/>
      <c r="AC1" s="786"/>
    </row>
    <row r="2" spans="1:29" ht="51.75" customHeight="1" thickBot="1">
      <c r="A2" s="765"/>
      <c r="B2" s="761"/>
      <c r="C2" s="761"/>
      <c r="D2" s="761"/>
      <c r="E2" s="168" t="s">
        <v>12</v>
      </c>
      <c r="F2" s="168" t="s">
        <v>10</v>
      </c>
      <c r="G2" s="168" t="s">
        <v>11</v>
      </c>
      <c r="H2" s="707"/>
      <c r="I2" s="707"/>
      <c r="J2" s="707"/>
      <c r="K2" s="707"/>
      <c r="L2" s="707"/>
      <c r="M2" s="707"/>
      <c r="N2" s="168" t="s">
        <v>12</v>
      </c>
      <c r="O2" s="168" t="s">
        <v>13</v>
      </c>
      <c r="P2" s="168" t="s">
        <v>12</v>
      </c>
      <c r="Q2" s="168" t="s">
        <v>10</v>
      </c>
      <c r="R2" s="168" t="s">
        <v>12</v>
      </c>
      <c r="S2" s="168" t="s">
        <v>14</v>
      </c>
      <c r="T2" s="168" t="s">
        <v>12</v>
      </c>
      <c r="U2" s="169" t="s">
        <v>15</v>
      </c>
      <c r="V2" s="168" t="s">
        <v>12</v>
      </c>
      <c r="W2" s="169" t="s">
        <v>15</v>
      </c>
      <c r="X2" s="168" t="s">
        <v>12</v>
      </c>
      <c r="Y2" s="170" t="s">
        <v>15</v>
      </c>
      <c r="Z2" s="36"/>
      <c r="AA2" s="787" t="s">
        <v>150</v>
      </c>
      <c r="AB2" s="788"/>
      <c r="AC2" s="789"/>
    </row>
    <row r="3" spans="1:78" s="68" customFormat="1" ht="46.5" customHeight="1" thickBot="1">
      <c r="A3" s="42"/>
      <c r="B3" s="703" t="s">
        <v>86</v>
      </c>
      <c r="C3" s="696"/>
      <c r="D3" s="696"/>
      <c r="E3" s="290">
        <f>+E8+E13+E16+E21+E24+E29+E34+E39+E42+E47+E52+E55+E58+E61+E64+E67+E72+E76+E80+E84+E88+E92+E95+E98+E102+E105+E110</f>
        <v>56024</v>
      </c>
      <c r="F3" s="212">
        <f aca="true" t="shared" si="0" ref="F3:Y3">+F8+F13+F16+F21+F24+F29+F34+F39+F42+F47+F52+F55+F58+F61+F64+F67+F72+F76+F80+F84+F88+F92+F95+F98+F102+F105+F110</f>
        <v>940898167083</v>
      </c>
      <c r="G3" s="212">
        <f t="shared" si="0"/>
        <v>5468.548</v>
      </c>
      <c r="H3" s="212">
        <f t="shared" si="0"/>
        <v>1227</v>
      </c>
      <c r="I3" s="212">
        <f t="shared" si="0"/>
        <v>3759</v>
      </c>
      <c r="J3" s="212">
        <f t="shared" si="0"/>
        <v>5779</v>
      </c>
      <c r="K3" s="212">
        <f t="shared" si="0"/>
        <v>1141</v>
      </c>
      <c r="L3" s="212">
        <f t="shared" si="0"/>
        <v>1042</v>
      </c>
      <c r="M3" s="212">
        <f t="shared" si="0"/>
        <v>1027</v>
      </c>
      <c r="N3" s="212">
        <f t="shared" si="0"/>
        <v>33492</v>
      </c>
      <c r="O3" s="212">
        <f t="shared" si="0"/>
        <v>488398944079</v>
      </c>
      <c r="P3" s="212">
        <f t="shared" si="0"/>
        <v>40420</v>
      </c>
      <c r="Q3" s="212">
        <f t="shared" si="0"/>
        <v>218983353336</v>
      </c>
      <c r="R3" s="212">
        <f t="shared" si="0"/>
        <v>29354</v>
      </c>
      <c r="S3" s="212">
        <f t="shared" si="0"/>
        <v>191381462743</v>
      </c>
      <c r="T3" s="212">
        <f t="shared" si="0"/>
        <v>29313</v>
      </c>
      <c r="U3" s="212">
        <f t="shared" si="0"/>
        <v>170596265772</v>
      </c>
      <c r="V3" s="212">
        <f t="shared" si="0"/>
        <v>1234</v>
      </c>
      <c r="W3" s="212">
        <f t="shared" si="0"/>
        <v>32703999783</v>
      </c>
      <c r="X3" s="212">
        <f t="shared" si="0"/>
        <v>30633</v>
      </c>
      <c r="Y3" s="233">
        <f t="shared" si="0"/>
        <v>204136571416</v>
      </c>
      <c r="Z3" s="16"/>
      <c r="AA3" s="703" t="s">
        <v>86</v>
      </c>
      <c r="AB3" s="696"/>
      <c r="AC3" s="677">
        <f>AC16+AC24+AC29+AC34+AC42+AC47+AC52+AC55+AC67+AC72+AC76+AC80+AC84+AC88+AC95+AC98+AC102+AC105+AC110</f>
        <v>203928784892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s="69" customFormat="1" ht="24.75" customHeight="1" thickBot="1">
      <c r="A4" s="45" t="s">
        <v>16</v>
      </c>
      <c r="B4" s="697" t="s">
        <v>17</v>
      </c>
      <c r="C4" s="697">
        <v>121</v>
      </c>
      <c r="D4" s="59">
        <v>2007</v>
      </c>
      <c r="E4" s="93">
        <v>966</v>
      </c>
      <c r="F4" s="94">
        <v>119737259000</v>
      </c>
      <c r="G4" s="95"/>
      <c r="H4" s="95"/>
      <c r="I4" s="95">
        <v>30</v>
      </c>
      <c r="J4" s="95"/>
      <c r="K4" s="95">
        <v>0</v>
      </c>
      <c r="L4" s="95"/>
      <c r="M4" s="95"/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48">
        <v>0</v>
      </c>
      <c r="T4" s="48">
        <v>0</v>
      </c>
      <c r="U4" s="48">
        <v>0</v>
      </c>
      <c r="V4" s="96"/>
      <c r="W4" s="96"/>
      <c r="X4" s="34">
        <v>0</v>
      </c>
      <c r="Y4" s="35">
        <v>0</v>
      </c>
      <c r="Z4" s="16"/>
      <c r="AA4" s="742" t="s">
        <v>151</v>
      </c>
      <c r="AB4" s="790">
        <v>2007</v>
      </c>
      <c r="AC4" s="766">
        <v>0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29" s="67" customFormat="1" ht="24.75" customHeight="1" thickBot="1">
      <c r="A5" s="47"/>
      <c r="B5" s="698"/>
      <c r="C5" s="698"/>
      <c r="D5" s="300">
        <v>2008</v>
      </c>
      <c r="E5" s="33">
        <v>0</v>
      </c>
      <c r="F5" s="97">
        <v>0</v>
      </c>
      <c r="G5" s="31"/>
      <c r="H5" s="98"/>
      <c r="I5" s="31">
        <v>35</v>
      </c>
      <c r="J5" s="31"/>
      <c r="K5" s="31">
        <v>94</v>
      </c>
      <c r="L5" s="31"/>
      <c r="M5" s="31"/>
      <c r="N5" s="31">
        <v>803</v>
      </c>
      <c r="O5" s="31">
        <v>85985177000</v>
      </c>
      <c r="P5" s="34">
        <v>539</v>
      </c>
      <c r="Q5" s="34">
        <v>15020700000</v>
      </c>
      <c r="R5" s="34">
        <v>106</v>
      </c>
      <c r="S5" s="34">
        <v>2114670000</v>
      </c>
      <c r="T5" s="34">
        <v>106</v>
      </c>
      <c r="U5" s="34">
        <v>2114670000</v>
      </c>
      <c r="V5" s="99"/>
      <c r="W5" s="99"/>
      <c r="X5" s="34">
        <v>106</v>
      </c>
      <c r="Y5" s="35">
        <v>2114670000</v>
      </c>
      <c r="Z5" s="16"/>
      <c r="AA5" s="742"/>
      <c r="AB5" s="774"/>
      <c r="AC5" s="766"/>
    </row>
    <row r="6" spans="1:29" s="67" customFormat="1" ht="24.75" customHeight="1" thickBot="1">
      <c r="A6" s="47"/>
      <c r="B6" s="698"/>
      <c r="C6" s="698"/>
      <c r="D6" s="305">
        <v>2009</v>
      </c>
      <c r="E6" s="33">
        <v>0</v>
      </c>
      <c r="F6" s="97">
        <v>0</v>
      </c>
      <c r="G6" s="31"/>
      <c r="H6" s="114">
        <v>0</v>
      </c>
      <c r="I6" s="114">
        <v>0</v>
      </c>
      <c r="J6" s="114"/>
      <c r="K6" s="114">
        <v>1</v>
      </c>
      <c r="L6" s="114">
        <v>35</v>
      </c>
      <c r="M6" s="114">
        <v>0</v>
      </c>
      <c r="N6" s="114">
        <v>-33</v>
      </c>
      <c r="O6" s="114">
        <v>2023628000</v>
      </c>
      <c r="P6" s="114">
        <v>387</v>
      </c>
      <c r="Q6" s="114">
        <v>12229032000</v>
      </c>
      <c r="R6" s="114">
        <v>728</v>
      </c>
      <c r="S6" s="114">
        <v>22137158000</v>
      </c>
      <c r="T6" s="114">
        <v>728</v>
      </c>
      <c r="U6" s="114">
        <v>19966634000</v>
      </c>
      <c r="V6" s="31">
        <v>321</v>
      </c>
      <c r="W6" s="31">
        <v>9543125782</v>
      </c>
      <c r="X6" s="34">
        <v>1049</v>
      </c>
      <c r="Y6" s="35">
        <v>29509759782</v>
      </c>
      <c r="Z6" s="16"/>
      <c r="AA6" s="742"/>
      <c r="AB6" s="774"/>
      <c r="AC6" s="767"/>
    </row>
    <row r="7" spans="1:29" s="67" customFormat="1" ht="24.75" customHeight="1" thickBot="1">
      <c r="A7" s="47"/>
      <c r="B7" s="698"/>
      <c r="C7" s="698"/>
      <c r="D7" s="60">
        <v>2010</v>
      </c>
      <c r="E7" s="271">
        <v>6</v>
      </c>
      <c r="F7" s="285"/>
      <c r="G7" s="126"/>
      <c r="H7" s="273"/>
      <c r="I7" s="273"/>
      <c r="J7" s="273"/>
      <c r="K7" s="273"/>
      <c r="L7" s="273">
        <v>8</v>
      </c>
      <c r="M7" s="273"/>
      <c r="N7" s="273">
        <v>-7</v>
      </c>
      <c r="O7" s="273">
        <v>-2050422000</v>
      </c>
      <c r="P7" s="273">
        <v>397</v>
      </c>
      <c r="Q7" s="273">
        <v>15914480000</v>
      </c>
      <c r="R7" s="273">
        <v>248</v>
      </c>
      <c r="S7" s="273">
        <v>10075065000</v>
      </c>
      <c r="T7" s="273">
        <v>248</v>
      </c>
      <c r="U7" s="273">
        <v>5914413000</v>
      </c>
      <c r="V7" s="126"/>
      <c r="W7" s="126"/>
      <c r="X7" s="275">
        <v>248</v>
      </c>
      <c r="Y7" s="276">
        <v>5914413000</v>
      </c>
      <c r="Z7" s="16"/>
      <c r="AA7" s="742"/>
      <c r="AB7" s="774">
        <v>2008</v>
      </c>
      <c r="AC7" s="769">
        <v>2524168308</v>
      </c>
    </row>
    <row r="8" spans="1:78" s="70" customFormat="1" ht="24.75" customHeight="1" thickBot="1">
      <c r="A8" s="14"/>
      <c r="B8" s="699"/>
      <c r="C8" s="698"/>
      <c r="D8" s="64" t="s">
        <v>70</v>
      </c>
      <c r="E8" s="106">
        <v>972</v>
      </c>
      <c r="F8" s="107">
        <v>119737259000</v>
      </c>
      <c r="G8" s="108">
        <v>0</v>
      </c>
      <c r="H8" s="109">
        <v>0</v>
      </c>
      <c r="I8" s="109">
        <v>65</v>
      </c>
      <c r="J8" s="109">
        <v>0</v>
      </c>
      <c r="K8" s="109">
        <v>95</v>
      </c>
      <c r="L8" s="109">
        <v>43</v>
      </c>
      <c r="M8" s="109">
        <v>0</v>
      </c>
      <c r="N8" s="109">
        <v>763</v>
      </c>
      <c r="O8" s="109">
        <v>85958383000</v>
      </c>
      <c r="P8" s="109">
        <v>1323</v>
      </c>
      <c r="Q8" s="109">
        <v>43164212000</v>
      </c>
      <c r="R8" s="109">
        <v>1082</v>
      </c>
      <c r="S8" s="109">
        <v>34326893000</v>
      </c>
      <c r="T8" s="109">
        <v>1082</v>
      </c>
      <c r="U8" s="109">
        <v>27995717000</v>
      </c>
      <c r="V8" s="108">
        <v>321</v>
      </c>
      <c r="W8" s="108">
        <v>9543125782</v>
      </c>
      <c r="X8" s="108">
        <v>1403</v>
      </c>
      <c r="Y8" s="110">
        <v>37538842782</v>
      </c>
      <c r="Z8" s="17"/>
      <c r="AA8" s="742"/>
      <c r="AB8" s="774"/>
      <c r="AC8" s="766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</row>
    <row r="9" spans="1:78" s="68" customFormat="1" ht="24.75" customHeight="1" thickBot="1">
      <c r="A9" s="42" t="s">
        <v>18</v>
      </c>
      <c r="B9" s="697" t="s">
        <v>19</v>
      </c>
      <c r="C9" s="698"/>
      <c r="D9" s="59">
        <v>2007</v>
      </c>
      <c r="E9" s="93">
        <v>1273</v>
      </c>
      <c r="F9" s="94">
        <v>164650418000</v>
      </c>
      <c r="G9" s="95"/>
      <c r="H9" s="111"/>
      <c r="I9" s="111">
        <v>0</v>
      </c>
      <c r="J9" s="111"/>
      <c r="K9" s="111">
        <v>0</v>
      </c>
      <c r="L9" s="111"/>
      <c r="M9" s="111"/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96"/>
      <c r="W9" s="96"/>
      <c r="X9" s="84">
        <v>0</v>
      </c>
      <c r="Y9" s="85">
        <v>0</v>
      </c>
      <c r="Z9" s="16"/>
      <c r="AA9" s="742"/>
      <c r="AB9" s="774"/>
      <c r="AC9" s="7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</row>
    <row r="10" spans="1:78" s="68" customFormat="1" ht="24.75" customHeight="1" thickBot="1">
      <c r="A10" s="42"/>
      <c r="B10" s="698"/>
      <c r="C10" s="698"/>
      <c r="D10" s="60">
        <v>2008</v>
      </c>
      <c r="E10" s="33">
        <v>0</v>
      </c>
      <c r="F10" s="97">
        <v>0</v>
      </c>
      <c r="G10" s="31"/>
      <c r="H10" s="113"/>
      <c r="I10" s="114">
        <v>139</v>
      </c>
      <c r="J10" s="114"/>
      <c r="K10" s="114">
        <v>38</v>
      </c>
      <c r="L10" s="114"/>
      <c r="M10" s="114"/>
      <c r="N10" s="114">
        <v>1079</v>
      </c>
      <c r="O10" s="114">
        <v>133419653000</v>
      </c>
      <c r="P10" s="115">
        <v>484</v>
      </c>
      <c r="Q10" s="115">
        <v>12315300000</v>
      </c>
      <c r="R10" s="115">
        <v>41</v>
      </c>
      <c r="S10" s="115">
        <v>404453000</v>
      </c>
      <c r="T10" s="115">
        <v>41</v>
      </c>
      <c r="U10" s="115">
        <v>404453000</v>
      </c>
      <c r="V10" s="99"/>
      <c r="W10" s="99"/>
      <c r="X10" s="34">
        <v>41</v>
      </c>
      <c r="Y10" s="35">
        <v>404453000</v>
      </c>
      <c r="Z10" s="16"/>
      <c r="AA10" s="742"/>
      <c r="AB10" s="774">
        <v>2009</v>
      </c>
      <c r="AC10" s="769">
        <v>61902994246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s="68" customFormat="1" ht="24.75" customHeight="1" thickBot="1">
      <c r="A11" s="42"/>
      <c r="B11" s="698"/>
      <c r="C11" s="698"/>
      <c r="D11" s="305">
        <v>2009</v>
      </c>
      <c r="E11" s="33">
        <v>0</v>
      </c>
      <c r="F11" s="97">
        <v>0</v>
      </c>
      <c r="G11" s="31"/>
      <c r="H11" s="114">
        <v>0</v>
      </c>
      <c r="I11" s="114">
        <v>0</v>
      </c>
      <c r="J11" s="114"/>
      <c r="K11" s="114">
        <v>3</v>
      </c>
      <c r="L11" s="114">
        <v>63</v>
      </c>
      <c r="M11" s="114">
        <v>0</v>
      </c>
      <c r="N11" s="114">
        <v>-53</v>
      </c>
      <c r="O11" s="114">
        <v>52353000</v>
      </c>
      <c r="P11" s="114">
        <v>473</v>
      </c>
      <c r="Q11" s="114">
        <v>14249820000</v>
      </c>
      <c r="R11" s="114">
        <v>779</v>
      </c>
      <c r="S11" s="114">
        <v>22118369000</v>
      </c>
      <c r="T11" s="114">
        <v>779</v>
      </c>
      <c r="U11" s="114">
        <v>18886503000</v>
      </c>
      <c r="V11" s="31">
        <v>408</v>
      </c>
      <c r="W11" s="31">
        <v>13821101481</v>
      </c>
      <c r="X11" s="34">
        <v>1187</v>
      </c>
      <c r="Y11" s="35">
        <v>32707604481</v>
      </c>
      <c r="Z11" s="16"/>
      <c r="AA11" s="742"/>
      <c r="AB11" s="774"/>
      <c r="AC11" s="766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s="68" customFormat="1" ht="24.75" customHeight="1" thickBot="1">
      <c r="A12" s="42"/>
      <c r="B12" s="698"/>
      <c r="C12" s="698"/>
      <c r="D12" s="60">
        <v>2010</v>
      </c>
      <c r="E12" s="271">
        <v>1</v>
      </c>
      <c r="F12" s="285"/>
      <c r="G12" s="126"/>
      <c r="H12" s="273"/>
      <c r="I12" s="273"/>
      <c r="J12" s="273"/>
      <c r="K12" s="273"/>
      <c r="L12" s="273">
        <v>26</v>
      </c>
      <c r="M12" s="273"/>
      <c r="N12" s="273">
        <v>-28</v>
      </c>
      <c r="O12" s="273">
        <v>-7185297000</v>
      </c>
      <c r="P12" s="273">
        <v>559</v>
      </c>
      <c r="Q12" s="273">
        <v>21600741000</v>
      </c>
      <c r="R12" s="273">
        <v>349</v>
      </c>
      <c r="S12" s="273">
        <v>11918245000</v>
      </c>
      <c r="T12" s="273">
        <v>349</v>
      </c>
      <c r="U12" s="273">
        <v>7111518000</v>
      </c>
      <c r="V12" s="126"/>
      <c r="W12" s="126"/>
      <c r="X12" s="275">
        <v>349</v>
      </c>
      <c r="Y12" s="276">
        <v>7111518000</v>
      </c>
      <c r="Z12" s="16"/>
      <c r="AA12" s="742"/>
      <c r="AB12" s="774"/>
      <c r="AC12" s="7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s="71" customFormat="1" ht="24.75" customHeight="1" thickBot="1">
      <c r="A13" s="8"/>
      <c r="B13" s="699"/>
      <c r="C13" s="698"/>
      <c r="D13" s="64" t="s">
        <v>70</v>
      </c>
      <c r="E13" s="106">
        <v>1274</v>
      </c>
      <c r="F13" s="107">
        <v>164650418000</v>
      </c>
      <c r="G13" s="108">
        <v>0</v>
      </c>
      <c r="H13" s="109">
        <v>0</v>
      </c>
      <c r="I13" s="109">
        <v>139</v>
      </c>
      <c r="J13" s="109">
        <v>0</v>
      </c>
      <c r="K13" s="109">
        <v>41</v>
      </c>
      <c r="L13" s="109">
        <v>89</v>
      </c>
      <c r="M13" s="109">
        <v>0</v>
      </c>
      <c r="N13" s="109">
        <v>998</v>
      </c>
      <c r="O13" s="109">
        <v>126286709000</v>
      </c>
      <c r="P13" s="109">
        <v>1516</v>
      </c>
      <c r="Q13" s="109">
        <v>48165861000</v>
      </c>
      <c r="R13" s="109">
        <v>1169</v>
      </c>
      <c r="S13" s="109">
        <v>34441067000</v>
      </c>
      <c r="T13" s="109">
        <v>1169</v>
      </c>
      <c r="U13" s="109">
        <v>26402474000</v>
      </c>
      <c r="V13" s="108">
        <v>408</v>
      </c>
      <c r="W13" s="108">
        <v>13821101481</v>
      </c>
      <c r="X13" s="108">
        <v>1577</v>
      </c>
      <c r="Y13" s="110">
        <v>40223575481</v>
      </c>
      <c r="Z13" s="17"/>
      <c r="AA13" s="742"/>
      <c r="AB13" s="770">
        <v>2010</v>
      </c>
      <c r="AC13" s="735">
        <v>12758057204</v>
      </c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</row>
    <row r="14" spans="1:78" s="299" customFormat="1" ht="24.75" customHeight="1" thickBot="1">
      <c r="A14" s="303"/>
      <c r="B14" s="697" t="s">
        <v>143</v>
      </c>
      <c r="C14" s="698"/>
      <c r="D14" s="302">
        <v>2009</v>
      </c>
      <c r="E14" s="32">
        <v>887</v>
      </c>
      <c r="F14" s="151">
        <v>129879709000</v>
      </c>
      <c r="G14" s="30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30"/>
      <c r="W14" s="30"/>
      <c r="X14" s="30">
        <v>0</v>
      </c>
      <c r="Y14" s="165">
        <v>0</v>
      </c>
      <c r="Z14" s="17"/>
      <c r="AA14" s="742"/>
      <c r="AB14" s="768"/>
      <c r="AC14" s="768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</row>
    <row r="15" spans="1:78" s="71" customFormat="1" ht="24.75" customHeight="1" thickBot="1">
      <c r="A15" s="8"/>
      <c r="B15" s="698"/>
      <c r="C15" s="698"/>
      <c r="D15" s="304">
        <v>2010</v>
      </c>
      <c r="E15" s="271">
        <v>10</v>
      </c>
      <c r="F15" s="285">
        <v>12022316000</v>
      </c>
      <c r="G15" s="126"/>
      <c r="H15" s="273">
        <v>349</v>
      </c>
      <c r="I15" s="273">
        <v>52</v>
      </c>
      <c r="J15" s="273"/>
      <c r="K15" s="273">
        <v>3</v>
      </c>
      <c r="L15" s="273"/>
      <c r="M15" s="273">
        <v>117</v>
      </c>
      <c r="N15" s="273"/>
      <c r="O15" s="273"/>
      <c r="P15" s="273"/>
      <c r="Q15" s="273"/>
      <c r="R15" s="273"/>
      <c r="S15" s="273"/>
      <c r="T15" s="273"/>
      <c r="U15" s="273"/>
      <c r="V15" s="126"/>
      <c r="W15" s="126"/>
      <c r="X15" s="126">
        <v>0</v>
      </c>
      <c r="Y15" s="301">
        <v>0</v>
      </c>
      <c r="Z15" s="17"/>
      <c r="AA15" s="742"/>
      <c r="AB15" s="771"/>
      <c r="AC15" s="768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</row>
    <row r="16" spans="1:78" s="71" customFormat="1" ht="24.75" customHeight="1" thickBot="1">
      <c r="A16" s="8"/>
      <c r="B16" s="699"/>
      <c r="C16" s="699"/>
      <c r="D16" s="270" t="s">
        <v>70</v>
      </c>
      <c r="E16" s="116">
        <v>897</v>
      </c>
      <c r="F16" s="117">
        <v>141902025000</v>
      </c>
      <c r="G16" s="56">
        <v>0</v>
      </c>
      <c r="H16" s="118">
        <v>349</v>
      </c>
      <c r="I16" s="118">
        <v>52</v>
      </c>
      <c r="J16" s="118">
        <v>0</v>
      </c>
      <c r="K16" s="118">
        <v>3</v>
      </c>
      <c r="L16" s="118">
        <v>0</v>
      </c>
      <c r="M16" s="118">
        <v>117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56">
        <v>0</v>
      </c>
      <c r="W16" s="56">
        <v>0</v>
      </c>
      <c r="X16" s="56">
        <v>0</v>
      </c>
      <c r="Y16" s="119">
        <v>0</v>
      </c>
      <c r="Z16" s="17"/>
      <c r="AA16" s="742"/>
      <c r="AB16" s="64" t="s">
        <v>70</v>
      </c>
      <c r="AC16" s="426">
        <f>SUM(AC4:AC15)</f>
        <v>77185219758</v>
      </c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</row>
    <row r="17" spans="1:78" s="68" customFormat="1" ht="24.75" customHeight="1" thickBot="1">
      <c r="A17" s="42" t="s">
        <v>20</v>
      </c>
      <c r="B17" s="697" t="s">
        <v>21</v>
      </c>
      <c r="C17" s="697">
        <v>121</v>
      </c>
      <c r="D17" s="59">
        <v>2007</v>
      </c>
      <c r="E17" s="93">
        <v>4733</v>
      </c>
      <c r="F17" s="94">
        <v>43235101000</v>
      </c>
      <c r="G17" s="95"/>
      <c r="H17" s="95"/>
      <c r="I17" s="95">
        <v>119</v>
      </c>
      <c r="J17" s="95"/>
      <c r="K17" s="95">
        <v>7</v>
      </c>
      <c r="L17" s="95"/>
      <c r="M17" s="95"/>
      <c r="N17" s="48">
        <v>4493</v>
      </c>
      <c r="O17" s="30">
        <v>41241339120</v>
      </c>
      <c r="P17" s="48">
        <v>2939</v>
      </c>
      <c r="Q17" s="84">
        <v>17963066783</v>
      </c>
      <c r="R17" s="48">
        <v>2391</v>
      </c>
      <c r="S17" s="84">
        <v>14986666308</v>
      </c>
      <c r="T17" s="84">
        <v>2391</v>
      </c>
      <c r="U17" s="84">
        <v>14986666308</v>
      </c>
      <c r="V17" s="96"/>
      <c r="W17" s="96"/>
      <c r="X17" s="84">
        <v>2391</v>
      </c>
      <c r="Y17" s="85">
        <v>14986666308</v>
      </c>
      <c r="Z17" s="16"/>
      <c r="AA17" s="742" t="s">
        <v>152</v>
      </c>
      <c r="AB17" s="780">
        <v>2007</v>
      </c>
      <c r="AC17" s="732">
        <v>14431617300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</row>
    <row r="18" spans="1:78" s="68" customFormat="1" ht="24.75" customHeight="1" thickBot="1">
      <c r="A18" s="42"/>
      <c r="B18" s="698"/>
      <c r="C18" s="698"/>
      <c r="D18" s="60">
        <v>2008</v>
      </c>
      <c r="E18" s="33">
        <v>0</v>
      </c>
      <c r="F18" s="97">
        <v>0</v>
      </c>
      <c r="G18" s="31"/>
      <c r="H18" s="98"/>
      <c r="I18" s="114">
        <v>32</v>
      </c>
      <c r="J18" s="114"/>
      <c r="K18" s="114">
        <v>4</v>
      </c>
      <c r="L18" s="114"/>
      <c r="M18" s="114"/>
      <c r="N18" s="114">
        <v>75</v>
      </c>
      <c r="O18" s="114">
        <v>794783880</v>
      </c>
      <c r="P18" s="115">
        <v>2902</v>
      </c>
      <c r="Q18" s="115">
        <v>18186933217</v>
      </c>
      <c r="R18" s="115">
        <v>2600</v>
      </c>
      <c r="S18" s="115">
        <v>15048476692</v>
      </c>
      <c r="T18" s="115">
        <v>2600</v>
      </c>
      <c r="U18" s="115">
        <v>15048476692</v>
      </c>
      <c r="V18" s="99"/>
      <c r="W18" s="99"/>
      <c r="X18" s="34">
        <v>2600</v>
      </c>
      <c r="Y18" s="35">
        <v>15048476692</v>
      </c>
      <c r="Z18" s="16"/>
      <c r="AA18" s="742"/>
      <c r="AB18" s="750"/>
      <c r="AC18" s="733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</row>
    <row r="19" spans="1:78" s="297" customFormat="1" ht="24.75" customHeight="1" thickBot="1">
      <c r="A19" s="298"/>
      <c r="B19" s="698"/>
      <c r="C19" s="698"/>
      <c r="D19" s="60">
        <v>2009</v>
      </c>
      <c r="E19" s="33">
        <v>0</v>
      </c>
      <c r="F19" s="97">
        <v>0</v>
      </c>
      <c r="G19" s="31"/>
      <c r="H19" s="31">
        <v>0</v>
      </c>
      <c r="I19" s="114">
        <v>-1</v>
      </c>
      <c r="J19" s="114"/>
      <c r="K19" s="114">
        <v>14</v>
      </c>
      <c r="L19" s="114">
        <v>138</v>
      </c>
      <c r="M19" s="114">
        <v>0</v>
      </c>
      <c r="N19" s="114">
        <v>-160</v>
      </c>
      <c r="O19" s="114">
        <v>-780574000</v>
      </c>
      <c r="P19" s="114">
        <v>124</v>
      </c>
      <c r="Q19" s="114">
        <v>985349000</v>
      </c>
      <c r="R19" s="114">
        <v>732</v>
      </c>
      <c r="S19" s="114">
        <v>6581584000</v>
      </c>
      <c r="T19" s="114">
        <v>732</v>
      </c>
      <c r="U19" s="114">
        <v>6581584000</v>
      </c>
      <c r="V19" s="31">
        <v>0</v>
      </c>
      <c r="W19" s="31">
        <v>0</v>
      </c>
      <c r="X19" s="34">
        <v>732</v>
      </c>
      <c r="Y19" s="35">
        <v>6581584000</v>
      </c>
      <c r="Z19" s="16"/>
      <c r="AA19" s="742"/>
      <c r="AB19" s="749">
        <v>2008</v>
      </c>
      <c r="AC19" s="735">
        <v>15933441772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</row>
    <row r="20" spans="1:78" s="68" customFormat="1" ht="24.75" customHeight="1" thickBot="1">
      <c r="A20" s="42"/>
      <c r="B20" s="698"/>
      <c r="C20" s="698"/>
      <c r="D20" s="60">
        <v>2010</v>
      </c>
      <c r="E20" s="271">
        <v>-1</v>
      </c>
      <c r="F20" s="285"/>
      <c r="G20" s="126"/>
      <c r="H20" s="126"/>
      <c r="I20" s="273"/>
      <c r="J20" s="273"/>
      <c r="K20" s="273">
        <v>4</v>
      </c>
      <c r="L20" s="273">
        <v>14</v>
      </c>
      <c r="M20" s="273"/>
      <c r="N20" s="273">
        <v>-19</v>
      </c>
      <c r="O20" s="273">
        <v>-172943000</v>
      </c>
      <c r="P20" s="273">
        <v>6</v>
      </c>
      <c r="Q20" s="273">
        <v>71044000</v>
      </c>
      <c r="R20" s="273">
        <v>43</v>
      </c>
      <c r="S20" s="273">
        <v>220646000</v>
      </c>
      <c r="T20" s="273">
        <v>43</v>
      </c>
      <c r="U20" s="273">
        <v>220646000</v>
      </c>
      <c r="V20" s="126"/>
      <c r="W20" s="126"/>
      <c r="X20" s="275">
        <v>43</v>
      </c>
      <c r="Y20" s="276">
        <v>220646000</v>
      </c>
      <c r="Z20" s="16"/>
      <c r="AA20" s="742"/>
      <c r="AB20" s="750"/>
      <c r="AC20" s="733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</row>
    <row r="21" spans="1:78" s="68" customFormat="1" ht="24.75" customHeight="1" thickBot="1">
      <c r="A21" s="42"/>
      <c r="B21" s="699"/>
      <c r="C21" s="698"/>
      <c r="D21" s="64" t="s">
        <v>70</v>
      </c>
      <c r="E21" s="106">
        <v>4732</v>
      </c>
      <c r="F21" s="107">
        <v>42989216000</v>
      </c>
      <c r="G21" s="108">
        <v>0</v>
      </c>
      <c r="H21" s="108">
        <v>0</v>
      </c>
      <c r="I21" s="109">
        <v>150</v>
      </c>
      <c r="J21" s="109">
        <v>0</v>
      </c>
      <c r="K21" s="109">
        <v>29</v>
      </c>
      <c r="L21" s="109">
        <v>152</v>
      </c>
      <c r="M21" s="109">
        <v>0</v>
      </c>
      <c r="N21" s="109">
        <v>4389</v>
      </c>
      <c r="O21" s="109">
        <v>41082606000</v>
      </c>
      <c r="P21" s="109">
        <v>5971</v>
      </c>
      <c r="Q21" s="109">
        <v>37206393000</v>
      </c>
      <c r="R21" s="109">
        <v>5766</v>
      </c>
      <c r="S21" s="109">
        <v>36837373000</v>
      </c>
      <c r="T21" s="109">
        <v>5766</v>
      </c>
      <c r="U21" s="109">
        <v>36837373000</v>
      </c>
      <c r="V21" s="108">
        <v>0</v>
      </c>
      <c r="W21" s="108">
        <v>0</v>
      </c>
      <c r="X21" s="108">
        <v>5766</v>
      </c>
      <c r="Y21" s="110">
        <v>36837373000</v>
      </c>
      <c r="Z21" s="16"/>
      <c r="AA21" s="742"/>
      <c r="AB21" s="749">
        <v>2009</v>
      </c>
      <c r="AC21" s="741">
        <v>19271490408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</row>
    <row r="22" spans="1:78" s="297" customFormat="1" ht="24.75" customHeight="1" thickBot="1">
      <c r="A22" s="298"/>
      <c r="B22" s="697" t="s">
        <v>104</v>
      </c>
      <c r="C22" s="698"/>
      <c r="D22" s="60">
        <v>2009</v>
      </c>
      <c r="E22" s="33">
        <v>5283</v>
      </c>
      <c r="F22" s="97">
        <v>39898372000</v>
      </c>
      <c r="G22" s="31"/>
      <c r="H22" s="31">
        <v>0</v>
      </c>
      <c r="I22" s="114">
        <v>133</v>
      </c>
      <c r="J22" s="114"/>
      <c r="K22" s="114">
        <v>88</v>
      </c>
      <c r="L22" s="114">
        <v>21</v>
      </c>
      <c r="M22" s="114">
        <v>0</v>
      </c>
      <c r="N22" s="114">
        <v>5036</v>
      </c>
      <c r="O22" s="114">
        <v>38299765000</v>
      </c>
      <c r="P22" s="114">
        <v>4482</v>
      </c>
      <c r="Q22" s="114">
        <v>29617000000</v>
      </c>
      <c r="R22" s="114">
        <v>2496</v>
      </c>
      <c r="S22" s="114">
        <v>14741521000</v>
      </c>
      <c r="T22" s="114">
        <v>2496</v>
      </c>
      <c r="U22" s="114">
        <v>14741521000</v>
      </c>
      <c r="V22" s="31">
        <v>0</v>
      </c>
      <c r="W22" s="31">
        <v>0</v>
      </c>
      <c r="X22" s="31">
        <v>2496</v>
      </c>
      <c r="Y22" s="198">
        <v>14741521000</v>
      </c>
      <c r="Z22" s="16"/>
      <c r="AA22" s="742"/>
      <c r="AB22" s="750"/>
      <c r="AC22" s="741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</row>
    <row r="23" spans="1:78" s="68" customFormat="1" ht="24.75" customHeight="1" thickBot="1">
      <c r="A23" s="42"/>
      <c r="B23" s="698"/>
      <c r="C23" s="698"/>
      <c r="D23" s="58">
        <v>2010</v>
      </c>
      <c r="E23" s="271">
        <v>12</v>
      </c>
      <c r="F23" s="285"/>
      <c r="G23" s="126"/>
      <c r="H23" s="126"/>
      <c r="I23" s="273">
        <v>1</v>
      </c>
      <c r="J23" s="273"/>
      <c r="K23" s="273">
        <v>3</v>
      </c>
      <c r="L23" s="273">
        <v>277</v>
      </c>
      <c r="M23" s="273"/>
      <c r="N23" s="273">
        <v>-290</v>
      </c>
      <c r="O23" s="273">
        <v>-2520308000</v>
      </c>
      <c r="P23" s="273">
        <v>14</v>
      </c>
      <c r="Q23" s="273"/>
      <c r="R23" s="273">
        <v>1879</v>
      </c>
      <c r="S23" s="273">
        <v>14495217000</v>
      </c>
      <c r="T23" s="273">
        <v>1879</v>
      </c>
      <c r="U23" s="273">
        <v>14495217000</v>
      </c>
      <c r="V23" s="126"/>
      <c r="W23" s="126"/>
      <c r="X23" s="126">
        <v>1879</v>
      </c>
      <c r="Y23" s="301">
        <v>14495217000</v>
      </c>
      <c r="Z23" s="16"/>
      <c r="AA23" s="742"/>
      <c r="AB23" s="315">
        <v>2010</v>
      </c>
      <c r="AC23" s="419">
        <v>16854082584</v>
      </c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s="68" customFormat="1" ht="24.75" customHeight="1" thickBot="1">
      <c r="A24" s="42"/>
      <c r="B24" s="764"/>
      <c r="C24" s="699"/>
      <c r="D24" s="64" t="s">
        <v>70</v>
      </c>
      <c r="E24" s="116">
        <v>5295</v>
      </c>
      <c r="F24" s="117">
        <v>39898372000</v>
      </c>
      <c r="G24" s="56">
        <v>0</v>
      </c>
      <c r="H24" s="56">
        <v>0</v>
      </c>
      <c r="I24" s="118">
        <v>134</v>
      </c>
      <c r="J24" s="118">
        <v>0</v>
      </c>
      <c r="K24" s="118">
        <v>91</v>
      </c>
      <c r="L24" s="118">
        <v>298</v>
      </c>
      <c r="M24" s="118">
        <v>0</v>
      </c>
      <c r="N24" s="118">
        <v>4746</v>
      </c>
      <c r="O24" s="118">
        <v>35779457000</v>
      </c>
      <c r="P24" s="118">
        <v>4496</v>
      </c>
      <c r="Q24" s="118">
        <v>29617000000</v>
      </c>
      <c r="R24" s="118">
        <v>4375</v>
      </c>
      <c r="S24" s="118">
        <v>29236738000</v>
      </c>
      <c r="T24" s="118">
        <v>4375</v>
      </c>
      <c r="U24" s="118">
        <v>29236738000</v>
      </c>
      <c r="V24" s="56">
        <v>0</v>
      </c>
      <c r="W24" s="56">
        <v>0</v>
      </c>
      <c r="X24" s="56">
        <v>4375</v>
      </c>
      <c r="Y24" s="119">
        <v>29236738000</v>
      </c>
      <c r="Z24" s="16"/>
      <c r="AA24" s="742"/>
      <c r="AB24" s="64" t="s">
        <v>70</v>
      </c>
      <c r="AC24" s="427">
        <f>SUM(AC17:AC23)</f>
        <v>66490632064</v>
      </c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</row>
    <row r="25" spans="1:78" s="68" customFormat="1" ht="21" customHeight="1" thickBot="1">
      <c r="A25" s="49" t="s">
        <v>22</v>
      </c>
      <c r="B25" s="697" t="s">
        <v>23</v>
      </c>
      <c r="C25" s="697">
        <v>121</v>
      </c>
      <c r="D25" s="59">
        <v>2007</v>
      </c>
      <c r="E25" s="93">
        <v>12</v>
      </c>
      <c r="F25" s="94">
        <v>211475957</v>
      </c>
      <c r="G25" s="95"/>
      <c r="H25" s="95"/>
      <c r="I25" s="111">
        <v>0</v>
      </c>
      <c r="J25" s="111"/>
      <c r="K25" s="111">
        <v>0</v>
      </c>
      <c r="L25" s="111"/>
      <c r="M25" s="111"/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84"/>
      <c r="W25" s="84"/>
      <c r="X25" s="84">
        <v>0</v>
      </c>
      <c r="Y25" s="85">
        <v>0</v>
      </c>
      <c r="Z25" s="16"/>
      <c r="AA25" s="772" t="s">
        <v>23</v>
      </c>
      <c r="AB25" s="59">
        <v>2007</v>
      </c>
      <c r="AC25" s="363">
        <v>0</v>
      </c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</row>
    <row r="26" spans="1:78" s="68" customFormat="1" ht="21" customHeight="1" thickBot="1">
      <c r="A26" s="42"/>
      <c r="B26" s="698"/>
      <c r="C26" s="698"/>
      <c r="D26" s="60">
        <v>2008</v>
      </c>
      <c r="E26" s="33">
        <v>0</v>
      </c>
      <c r="F26" s="97">
        <v>0</v>
      </c>
      <c r="G26" s="31"/>
      <c r="H26" s="98"/>
      <c r="I26" s="114">
        <v>5</v>
      </c>
      <c r="J26" s="114"/>
      <c r="K26" s="114">
        <v>2</v>
      </c>
      <c r="L26" s="114"/>
      <c r="M26" s="114"/>
      <c r="N26" s="114">
        <v>5</v>
      </c>
      <c r="O26" s="114">
        <v>52979732</v>
      </c>
      <c r="P26" s="115">
        <v>3</v>
      </c>
      <c r="Q26" s="115">
        <v>15298000</v>
      </c>
      <c r="R26" s="115">
        <v>3</v>
      </c>
      <c r="S26" s="115">
        <v>15297315</v>
      </c>
      <c r="T26" s="115">
        <v>3</v>
      </c>
      <c r="U26" s="115">
        <v>15297315</v>
      </c>
      <c r="V26" s="34"/>
      <c r="W26" s="34"/>
      <c r="X26" s="34">
        <v>3</v>
      </c>
      <c r="Y26" s="35">
        <v>15297315</v>
      </c>
      <c r="Z26" s="16"/>
      <c r="AA26" s="772"/>
      <c r="AB26" s="60">
        <v>2008</v>
      </c>
      <c r="AC26" s="325">
        <v>14862376</v>
      </c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</row>
    <row r="27" spans="1:78" s="297" customFormat="1" ht="24.75" customHeight="1" thickBot="1">
      <c r="A27" s="298"/>
      <c r="B27" s="698"/>
      <c r="C27" s="698"/>
      <c r="D27" s="60">
        <v>2009</v>
      </c>
      <c r="E27" s="33">
        <v>0</v>
      </c>
      <c r="F27" s="97">
        <v>0</v>
      </c>
      <c r="G27" s="31"/>
      <c r="H27" s="31">
        <v>0</v>
      </c>
      <c r="I27" s="114">
        <v>0</v>
      </c>
      <c r="J27" s="114"/>
      <c r="K27" s="114">
        <v>0</v>
      </c>
      <c r="L27" s="114"/>
      <c r="M27" s="114">
        <v>0</v>
      </c>
      <c r="N27" s="114">
        <v>0</v>
      </c>
      <c r="O27" s="114">
        <v>0</v>
      </c>
      <c r="P27" s="114">
        <v>3</v>
      </c>
      <c r="Q27" s="114">
        <v>28682554</v>
      </c>
      <c r="R27" s="114">
        <v>3</v>
      </c>
      <c r="S27" s="114">
        <v>28682554</v>
      </c>
      <c r="T27" s="114">
        <v>3</v>
      </c>
      <c r="U27" s="114">
        <v>28499477</v>
      </c>
      <c r="V27" s="34"/>
      <c r="W27" s="34"/>
      <c r="X27" s="34">
        <v>3</v>
      </c>
      <c r="Y27" s="35">
        <v>28499477</v>
      </c>
      <c r="Z27" s="16"/>
      <c r="AA27" s="772"/>
      <c r="AB27" s="60">
        <v>2009</v>
      </c>
      <c r="AC27" s="326">
        <v>2858016</v>
      </c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</row>
    <row r="28" spans="1:78" s="68" customFormat="1" ht="24.75" customHeight="1" thickBot="1">
      <c r="A28" s="42"/>
      <c r="B28" s="698"/>
      <c r="C28" s="698"/>
      <c r="D28" s="58">
        <v>2010</v>
      </c>
      <c r="E28" s="271"/>
      <c r="F28" s="285"/>
      <c r="G28" s="126"/>
      <c r="H28" s="126"/>
      <c r="I28" s="273"/>
      <c r="J28" s="273"/>
      <c r="K28" s="273"/>
      <c r="L28" s="273"/>
      <c r="M28" s="273"/>
      <c r="N28" s="273"/>
      <c r="O28" s="273"/>
      <c r="P28" s="273">
        <v>1</v>
      </c>
      <c r="Q28" s="273">
        <v>8436309</v>
      </c>
      <c r="R28" s="273"/>
      <c r="S28" s="273"/>
      <c r="T28" s="273"/>
      <c r="U28" s="273"/>
      <c r="V28" s="275"/>
      <c r="W28" s="275"/>
      <c r="X28" s="275">
        <v>0</v>
      </c>
      <c r="Y28" s="276">
        <v>0</v>
      </c>
      <c r="Z28" s="16"/>
      <c r="AA28" s="772"/>
      <c r="AB28" s="58">
        <v>2010</v>
      </c>
      <c r="AC28" s="362">
        <v>26076400</v>
      </c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</row>
    <row r="29" spans="1:78" s="68" customFormat="1" ht="24.75" customHeight="1" thickBot="1">
      <c r="A29" s="42"/>
      <c r="B29" s="699"/>
      <c r="C29" s="699"/>
      <c r="D29" s="64" t="s">
        <v>70</v>
      </c>
      <c r="E29" s="106">
        <v>12</v>
      </c>
      <c r="F29" s="107">
        <v>211475957</v>
      </c>
      <c r="G29" s="108">
        <v>0</v>
      </c>
      <c r="H29" s="108">
        <v>0</v>
      </c>
      <c r="I29" s="109">
        <v>5</v>
      </c>
      <c r="J29" s="109">
        <v>0</v>
      </c>
      <c r="K29" s="109">
        <v>2</v>
      </c>
      <c r="L29" s="109">
        <v>0</v>
      </c>
      <c r="M29" s="109">
        <v>0</v>
      </c>
      <c r="N29" s="109">
        <v>5</v>
      </c>
      <c r="O29" s="109">
        <v>52979732</v>
      </c>
      <c r="P29" s="109">
        <v>7</v>
      </c>
      <c r="Q29" s="109">
        <v>52416863</v>
      </c>
      <c r="R29" s="109">
        <v>6</v>
      </c>
      <c r="S29" s="109">
        <v>43979869</v>
      </c>
      <c r="T29" s="109">
        <v>6</v>
      </c>
      <c r="U29" s="109">
        <v>43796792</v>
      </c>
      <c r="V29" s="108">
        <v>0</v>
      </c>
      <c r="W29" s="108">
        <v>0</v>
      </c>
      <c r="X29" s="108">
        <v>6</v>
      </c>
      <c r="Y29" s="110">
        <v>43796792</v>
      </c>
      <c r="Z29" s="16"/>
      <c r="AA29" s="772"/>
      <c r="AB29" s="64" t="s">
        <v>70</v>
      </c>
      <c r="AC29" s="426">
        <f>SUM(AC25:AC28)</f>
        <v>43796792</v>
      </c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</row>
    <row r="30" spans="1:78" s="68" customFormat="1" ht="24.75" customHeight="1" thickBot="1">
      <c r="A30" s="42" t="s">
        <v>24</v>
      </c>
      <c r="B30" s="697" t="s">
        <v>82</v>
      </c>
      <c r="C30" s="697">
        <v>111</v>
      </c>
      <c r="D30" s="59">
        <v>2007</v>
      </c>
      <c r="E30" s="93">
        <v>2</v>
      </c>
      <c r="F30" s="94">
        <v>30124844300</v>
      </c>
      <c r="G30" s="95"/>
      <c r="H30" s="95"/>
      <c r="I30" s="111">
        <v>1</v>
      </c>
      <c r="J30" s="111"/>
      <c r="K30" s="111">
        <v>0</v>
      </c>
      <c r="L30" s="111"/>
      <c r="M30" s="111"/>
      <c r="N30" s="112">
        <v>1</v>
      </c>
      <c r="O30" s="111">
        <v>15062422150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96"/>
      <c r="W30" s="96"/>
      <c r="X30" s="84">
        <v>0</v>
      </c>
      <c r="Y30" s="85">
        <v>0</v>
      </c>
      <c r="Z30" s="16"/>
      <c r="AA30" s="773" t="s">
        <v>82</v>
      </c>
      <c r="AB30" s="59">
        <v>2007</v>
      </c>
      <c r="AC30" s="428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</row>
    <row r="31" spans="1:78" s="68" customFormat="1" ht="24.75" customHeight="1" thickBot="1">
      <c r="A31" s="42"/>
      <c r="B31" s="698"/>
      <c r="C31" s="698"/>
      <c r="D31" s="60">
        <v>2008</v>
      </c>
      <c r="E31" s="33">
        <v>0</v>
      </c>
      <c r="F31" s="97">
        <v>0</v>
      </c>
      <c r="G31" s="31"/>
      <c r="H31" s="31"/>
      <c r="I31" s="114">
        <v>0</v>
      </c>
      <c r="J31" s="114"/>
      <c r="K31" s="114">
        <v>0</v>
      </c>
      <c r="L31" s="114"/>
      <c r="M31" s="114"/>
      <c r="N31" s="114">
        <v>0</v>
      </c>
      <c r="O31" s="114">
        <v>0</v>
      </c>
      <c r="P31" s="115">
        <v>6</v>
      </c>
      <c r="Q31" s="115">
        <v>1446938426</v>
      </c>
      <c r="R31" s="115">
        <v>5</v>
      </c>
      <c r="S31" s="115">
        <v>1094025189</v>
      </c>
      <c r="T31" s="115">
        <v>5</v>
      </c>
      <c r="U31" s="115">
        <v>1092403025</v>
      </c>
      <c r="V31" s="99"/>
      <c r="W31" s="99"/>
      <c r="X31" s="34">
        <v>5</v>
      </c>
      <c r="Y31" s="35">
        <v>1092403025</v>
      </c>
      <c r="Z31" s="16"/>
      <c r="AA31" s="773"/>
      <c r="AB31" s="60">
        <v>2008</v>
      </c>
      <c r="AC31" s="327">
        <v>1092403025</v>
      </c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</row>
    <row r="32" spans="1:78" s="297" customFormat="1" ht="24.75" customHeight="1" thickBot="1">
      <c r="A32" s="298"/>
      <c r="B32" s="698"/>
      <c r="C32" s="698"/>
      <c r="D32" s="60">
        <v>2009</v>
      </c>
      <c r="E32" s="33">
        <v>0</v>
      </c>
      <c r="F32" s="97">
        <v>0</v>
      </c>
      <c r="G32" s="31"/>
      <c r="H32" s="31">
        <v>0</v>
      </c>
      <c r="I32" s="114">
        <v>0</v>
      </c>
      <c r="J32" s="114"/>
      <c r="K32" s="114">
        <v>0</v>
      </c>
      <c r="L32" s="114"/>
      <c r="M32" s="114">
        <v>0</v>
      </c>
      <c r="N32" s="114">
        <v>0</v>
      </c>
      <c r="O32" s="114">
        <v>0</v>
      </c>
      <c r="P32" s="114">
        <v>6</v>
      </c>
      <c r="Q32" s="114">
        <v>2752952494</v>
      </c>
      <c r="R32" s="114">
        <v>7</v>
      </c>
      <c r="S32" s="114">
        <v>3105865314</v>
      </c>
      <c r="T32" s="114">
        <v>7</v>
      </c>
      <c r="U32" s="114">
        <v>3101687476</v>
      </c>
      <c r="V32" s="99"/>
      <c r="W32" s="99"/>
      <c r="X32" s="34">
        <v>7</v>
      </c>
      <c r="Y32" s="35">
        <v>3101687476</v>
      </c>
      <c r="Z32" s="16"/>
      <c r="AA32" s="773"/>
      <c r="AB32" s="60">
        <v>2009</v>
      </c>
      <c r="AC32" s="328">
        <v>3101687476</v>
      </c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</row>
    <row r="33" spans="1:78" s="68" customFormat="1" ht="24.75" customHeight="1" thickBot="1">
      <c r="A33" s="42"/>
      <c r="B33" s="698"/>
      <c r="C33" s="698"/>
      <c r="D33" s="58">
        <v>2010</v>
      </c>
      <c r="E33" s="271"/>
      <c r="F33" s="285"/>
      <c r="G33" s="126"/>
      <c r="H33" s="126"/>
      <c r="I33" s="273"/>
      <c r="J33" s="273"/>
      <c r="K33" s="273"/>
      <c r="L33" s="273"/>
      <c r="M33" s="273"/>
      <c r="N33" s="273"/>
      <c r="O33" s="273"/>
      <c r="P33" s="273">
        <v>4</v>
      </c>
      <c r="Q33" s="273">
        <v>1778951863</v>
      </c>
      <c r="R33" s="273">
        <v>3</v>
      </c>
      <c r="S33" s="273">
        <v>1375748371</v>
      </c>
      <c r="T33" s="273">
        <v>3</v>
      </c>
      <c r="U33" s="273">
        <v>1370022434</v>
      </c>
      <c r="V33" s="274"/>
      <c r="W33" s="274"/>
      <c r="X33" s="275">
        <v>3</v>
      </c>
      <c r="Y33" s="276">
        <v>1370022434</v>
      </c>
      <c r="Z33" s="16"/>
      <c r="AA33" s="773"/>
      <c r="AB33" s="58">
        <v>2010</v>
      </c>
      <c r="AC33" s="362">
        <v>1370022434</v>
      </c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</row>
    <row r="34" spans="1:78" s="68" customFormat="1" ht="24.75" customHeight="1" thickBot="1">
      <c r="A34" s="42"/>
      <c r="B34" s="699"/>
      <c r="C34" s="699"/>
      <c r="D34" s="64" t="s">
        <v>70</v>
      </c>
      <c r="E34" s="106">
        <v>2</v>
      </c>
      <c r="F34" s="107">
        <v>30124844300</v>
      </c>
      <c r="G34" s="108">
        <v>0</v>
      </c>
      <c r="H34" s="108">
        <v>0</v>
      </c>
      <c r="I34" s="108">
        <v>1</v>
      </c>
      <c r="J34" s="108">
        <v>0</v>
      </c>
      <c r="K34" s="108">
        <v>0</v>
      </c>
      <c r="L34" s="108">
        <v>0</v>
      </c>
      <c r="M34" s="108">
        <v>0</v>
      </c>
      <c r="N34" s="108">
        <v>1</v>
      </c>
      <c r="O34" s="108">
        <v>15062422150</v>
      </c>
      <c r="P34" s="108">
        <v>16</v>
      </c>
      <c r="Q34" s="108">
        <v>5978842783</v>
      </c>
      <c r="R34" s="108">
        <v>15</v>
      </c>
      <c r="S34" s="108">
        <v>5575638874</v>
      </c>
      <c r="T34" s="108">
        <v>15</v>
      </c>
      <c r="U34" s="108">
        <v>5564112935</v>
      </c>
      <c r="V34" s="108">
        <v>0</v>
      </c>
      <c r="W34" s="108">
        <v>0</v>
      </c>
      <c r="X34" s="108">
        <v>15</v>
      </c>
      <c r="Y34" s="110">
        <v>5564112935</v>
      </c>
      <c r="Z34" s="16"/>
      <c r="AA34" s="773"/>
      <c r="AB34" s="270" t="s">
        <v>70</v>
      </c>
      <c r="AC34" s="426">
        <f>SUM(AC30:AC33)</f>
        <v>5564112935</v>
      </c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</row>
    <row r="35" spans="1:78" s="68" customFormat="1" ht="24.75" customHeight="1">
      <c r="A35" s="42" t="s">
        <v>25</v>
      </c>
      <c r="B35" s="697" t="s">
        <v>170</v>
      </c>
      <c r="C35" s="737">
        <v>112</v>
      </c>
      <c r="D35" s="59">
        <v>2007</v>
      </c>
      <c r="E35" s="121">
        <v>120</v>
      </c>
      <c r="F35" s="122">
        <v>16640222352</v>
      </c>
      <c r="G35" s="123"/>
      <c r="H35" s="124"/>
      <c r="I35" s="123"/>
      <c r="J35" s="123"/>
      <c r="K35" s="123"/>
      <c r="L35" s="123"/>
      <c r="M35" s="123"/>
      <c r="N35" s="180"/>
      <c r="O35" s="180"/>
      <c r="P35" s="180"/>
      <c r="Q35" s="180"/>
      <c r="R35" s="180"/>
      <c r="S35" s="180"/>
      <c r="T35" s="180"/>
      <c r="U35" s="180"/>
      <c r="V35" s="124"/>
      <c r="W35" s="124"/>
      <c r="X35" s="84"/>
      <c r="Y35" s="85"/>
      <c r="Z35" s="16"/>
      <c r="AA35" s="697" t="s">
        <v>26</v>
      </c>
      <c r="AB35" s="792">
        <v>2007</v>
      </c>
      <c r="AC35" s="782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</row>
    <row r="36" spans="1:78" s="68" customFormat="1" ht="24.75" customHeight="1">
      <c r="A36" s="42"/>
      <c r="B36" s="698"/>
      <c r="C36" s="738"/>
      <c r="D36" s="60">
        <v>2008</v>
      </c>
      <c r="E36" s="33">
        <v>2394</v>
      </c>
      <c r="F36" s="97">
        <v>8387704848</v>
      </c>
      <c r="G36" s="31"/>
      <c r="H36" s="125"/>
      <c r="I36" s="31">
        <v>291</v>
      </c>
      <c r="J36" s="31">
        <v>712</v>
      </c>
      <c r="K36" s="31">
        <v>18</v>
      </c>
      <c r="L36" s="31"/>
      <c r="M36" s="31"/>
      <c r="N36" s="31">
        <v>1384</v>
      </c>
      <c r="O36" s="31">
        <v>13782613600</v>
      </c>
      <c r="P36" s="34">
        <v>1366</v>
      </c>
      <c r="Q36" s="34">
        <v>12243023959</v>
      </c>
      <c r="R36" s="34">
        <v>1279</v>
      </c>
      <c r="S36" s="34">
        <v>11442969270</v>
      </c>
      <c r="T36" s="34">
        <v>1279</v>
      </c>
      <c r="U36" s="34">
        <v>11442969270</v>
      </c>
      <c r="V36" s="125"/>
      <c r="W36" s="125"/>
      <c r="X36" s="34">
        <v>1279</v>
      </c>
      <c r="Y36" s="35">
        <v>11442969270</v>
      </c>
      <c r="Z36" s="16"/>
      <c r="AA36" s="698"/>
      <c r="AB36" s="777"/>
      <c r="AC36" s="783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</row>
    <row r="37" spans="1:78" s="68" customFormat="1" ht="24.75" customHeight="1">
      <c r="A37" s="42"/>
      <c r="B37" s="698"/>
      <c r="C37" s="738"/>
      <c r="D37" s="60">
        <v>2009</v>
      </c>
      <c r="E37" s="33"/>
      <c r="F37" s="97"/>
      <c r="G37" s="31"/>
      <c r="H37" s="125">
        <v>0</v>
      </c>
      <c r="I37" s="31"/>
      <c r="J37" s="31"/>
      <c r="K37" s="31"/>
      <c r="L37" s="31">
        <v>16</v>
      </c>
      <c r="M37" s="31">
        <v>0</v>
      </c>
      <c r="N37" s="31">
        <v>82</v>
      </c>
      <c r="O37" s="31">
        <v>913175700</v>
      </c>
      <c r="P37" s="34">
        <v>102</v>
      </c>
      <c r="Q37" s="34">
        <v>973585211</v>
      </c>
      <c r="R37" s="34">
        <v>169</v>
      </c>
      <c r="S37" s="34">
        <v>1617656760</v>
      </c>
      <c r="T37" s="34">
        <v>169</v>
      </c>
      <c r="U37" s="34">
        <v>1617656760</v>
      </c>
      <c r="V37" s="125"/>
      <c r="W37" s="125"/>
      <c r="X37" s="34">
        <v>169</v>
      </c>
      <c r="Y37" s="35">
        <v>1617656760</v>
      </c>
      <c r="Z37" s="16"/>
      <c r="AA37" s="698"/>
      <c r="AB37" s="777">
        <v>2008</v>
      </c>
      <c r="AC37" s="775">
        <v>11442969270</v>
      </c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</row>
    <row r="38" spans="1:78" s="68" customFormat="1" ht="24.75" customHeight="1" thickBot="1">
      <c r="A38" s="42"/>
      <c r="B38" s="698"/>
      <c r="C38" s="738"/>
      <c r="D38" s="58">
        <v>2010</v>
      </c>
      <c r="E38" s="271"/>
      <c r="F38" s="285"/>
      <c r="G38" s="126"/>
      <c r="H38" s="126"/>
      <c r="I38" s="126"/>
      <c r="J38" s="126"/>
      <c r="K38" s="126"/>
      <c r="L38" s="126"/>
      <c r="M38" s="126"/>
      <c r="N38" s="126">
        <v>2</v>
      </c>
      <c r="O38" s="126">
        <v>20817200</v>
      </c>
      <c r="P38" s="126">
        <v>307</v>
      </c>
      <c r="Q38" s="126">
        <v>433592110</v>
      </c>
      <c r="R38" s="126">
        <v>179</v>
      </c>
      <c r="S38" s="126">
        <v>296429570</v>
      </c>
      <c r="T38" s="126">
        <v>179</v>
      </c>
      <c r="U38" s="126">
        <v>296429570</v>
      </c>
      <c r="V38" s="291"/>
      <c r="W38" s="291"/>
      <c r="X38" s="275">
        <v>179</v>
      </c>
      <c r="Y38" s="276">
        <v>296429570</v>
      </c>
      <c r="Z38" s="16"/>
      <c r="AA38" s="698"/>
      <c r="AB38" s="777"/>
      <c r="AC38" s="77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</row>
    <row r="39" spans="1:78" s="68" customFormat="1" ht="24.75" customHeight="1" thickBot="1">
      <c r="A39" s="42"/>
      <c r="B39" s="699"/>
      <c r="C39" s="738"/>
      <c r="D39" s="64" t="s">
        <v>70</v>
      </c>
      <c r="E39" s="128">
        <v>2514</v>
      </c>
      <c r="F39" s="129">
        <v>25027927200</v>
      </c>
      <c r="G39" s="130">
        <v>0</v>
      </c>
      <c r="H39" s="130">
        <v>0</v>
      </c>
      <c r="I39" s="130">
        <v>291</v>
      </c>
      <c r="J39" s="130">
        <v>712</v>
      </c>
      <c r="K39" s="130">
        <v>18</v>
      </c>
      <c r="L39" s="130">
        <v>16</v>
      </c>
      <c r="M39" s="130">
        <v>0</v>
      </c>
      <c r="N39" s="130">
        <v>1468</v>
      </c>
      <c r="O39" s="130">
        <v>14716606500</v>
      </c>
      <c r="P39" s="130">
        <v>1775</v>
      </c>
      <c r="Q39" s="130">
        <v>13650201280</v>
      </c>
      <c r="R39" s="130">
        <v>1627</v>
      </c>
      <c r="S39" s="130">
        <v>13357055600</v>
      </c>
      <c r="T39" s="130">
        <v>1627</v>
      </c>
      <c r="U39" s="130">
        <v>13357055600</v>
      </c>
      <c r="V39" s="131"/>
      <c r="W39" s="131"/>
      <c r="X39" s="108">
        <v>1627</v>
      </c>
      <c r="Y39" s="110">
        <v>13357055600</v>
      </c>
      <c r="Z39" s="16"/>
      <c r="AA39" s="698"/>
      <c r="AB39" s="777">
        <v>2009</v>
      </c>
      <c r="AC39" s="778">
        <v>1617656760</v>
      </c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</row>
    <row r="40" spans="1:78" s="68" customFormat="1" ht="24.75" customHeight="1">
      <c r="A40" s="42"/>
      <c r="B40" s="697" t="s">
        <v>169</v>
      </c>
      <c r="C40" s="738"/>
      <c r="D40" s="60">
        <v>2009</v>
      </c>
      <c r="E40" s="392">
        <v>6145</v>
      </c>
      <c r="F40" s="393">
        <v>64818768000</v>
      </c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5"/>
      <c r="V40" s="124"/>
      <c r="W40" s="124"/>
      <c r="X40" s="126"/>
      <c r="Y40" s="301"/>
      <c r="Z40" s="16"/>
      <c r="AA40" s="698"/>
      <c r="AB40" s="777"/>
      <c r="AC40" s="779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</row>
    <row r="41" spans="1:78" s="68" customFormat="1" ht="24.75" customHeight="1" thickBot="1">
      <c r="A41" s="42"/>
      <c r="B41" s="698"/>
      <c r="C41" s="738"/>
      <c r="D41" s="58">
        <v>2010</v>
      </c>
      <c r="E41" s="396">
        <v>1</v>
      </c>
      <c r="F41" s="397" t="s">
        <v>115</v>
      </c>
      <c r="G41" s="398"/>
      <c r="H41" s="398">
        <v>3</v>
      </c>
      <c r="I41" s="398">
        <v>503</v>
      </c>
      <c r="J41" s="398">
        <v>4611</v>
      </c>
      <c r="K41" s="398">
        <v>22</v>
      </c>
      <c r="L41" s="398">
        <v>1</v>
      </c>
      <c r="M41" s="398"/>
      <c r="N41" s="398">
        <v>904</v>
      </c>
      <c r="O41" s="398">
        <v>9735120000</v>
      </c>
      <c r="P41" s="398"/>
      <c r="Q41" s="398"/>
      <c r="R41" s="398"/>
      <c r="S41" s="398"/>
      <c r="T41" s="398"/>
      <c r="U41" s="399"/>
      <c r="V41" s="400"/>
      <c r="W41" s="400"/>
      <c r="X41" s="365"/>
      <c r="Y41" s="406"/>
      <c r="Z41" s="16"/>
      <c r="AA41" s="698"/>
      <c r="AB41" s="424">
        <v>2010</v>
      </c>
      <c r="AC41" s="422">
        <v>289284590</v>
      </c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</row>
    <row r="42" spans="1:78" s="68" customFormat="1" ht="24.75" customHeight="1" thickBot="1">
      <c r="A42" s="42"/>
      <c r="B42" s="699"/>
      <c r="C42" s="739"/>
      <c r="D42" s="64" t="s">
        <v>70</v>
      </c>
      <c r="E42" s="401">
        <v>6146</v>
      </c>
      <c r="F42" s="402">
        <v>64818768000</v>
      </c>
      <c r="G42" s="403"/>
      <c r="H42" s="403">
        <v>3</v>
      </c>
      <c r="I42" s="403">
        <v>503</v>
      </c>
      <c r="J42" s="403">
        <v>4611</v>
      </c>
      <c r="K42" s="403">
        <v>22</v>
      </c>
      <c r="L42" s="403">
        <v>1</v>
      </c>
      <c r="M42" s="403"/>
      <c r="N42" s="403">
        <v>904</v>
      </c>
      <c r="O42" s="403">
        <v>9735120000</v>
      </c>
      <c r="P42" s="403"/>
      <c r="Q42" s="403"/>
      <c r="R42" s="403"/>
      <c r="S42" s="403"/>
      <c r="T42" s="403"/>
      <c r="U42" s="404"/>
      <c r="V42" s="405"/>
      <c r="W42" s="405"/>
      <c r="X42" s="126"/>
      <c r="Y42" s="301"/>
      <c r="Z42" s="16"/>
      <c r="AA42" s="699"/>
      <c r="AB42" s="421" t="s">
        <v>70</v>
      </c>
      <c r="AC42" s="426">
        <f>SUM(AC35:AC41)</f>
        <v>13349910620</v>
      </c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</row>
    <row r="43" spans="1:78" s="68" customFormat="1" ht="24.75" customHeight="1">
      <c r="A43" s="42" t="s">
        <v>27</v>
      </c>
      <c r="B43" s="697" t="s">
        <v>28</v>
      </c>
      <c r="C43" s="737">
        <v>113</v>
      </c>
      <c r="D43" s="59">
        <v>2007</v>
      </c>
      <c r="E43" s="93">
        <v>0</v>
      </c>
      <c r="F43" s="95">
        <v>0</v>
      </c>
      <c r="G43" s="95"/>
      <c r="H43" s="124"/>
      <c r="I43" s="95">
        <v>0</v>
      </c>
      <c r="J43" s="95"/>
      <c r="K43" s="95">
        <v>0</v>
      </c>
      <c r="L43" s="95"/>
      <c r="M43" s="95"/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160">
        <v>0</v>
      </c>
      <c r="V43" s="161"/>
      <c r="W43" s="162"/>
      <c r="X43" s="34">
        <v>0</v>
      </c>
      <c r="Y43" s="35">
        <v>0</v>
      </c>
      <c r="Z43" s="16"/>
      <c r="AA43" s="697" t="s">
        <v>28</v>
      </c>
      <c r="AB43" s="423">
        <v>2007</v>
      </c>
      <c r="AC43" s="420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</row>
    <row r="44" spans="1:78" s="68" customFormat="1" ht="24.75" customHeight="1">
      <c r="A44" s="42"/>
      <c r="B44" s="698"/>
      <c r="C44" s="738"/>
      <c r="D44" s="60">
        <v>2008</v>
      </c>
      <c r="E44" s="164">
        <v>61</v>
      </c>
      <c r="F44" s="512">
        <v>406992000</v>
      </c>
      <c r="G44" s="512"/>
      <c r="H44" s="127"/>
      <c r="I44" s="512">
        <v>0</v>
      </c>
      <c r="J44" s="512"/>
      <c r="K44" s="512">
        <v>6</v>
      </c>
      <c r="L44" s="512"/>
      <c r="M44" s="512"/>
      <c r="N44" s="512">
        <v>0</v>
      </c>
      <c r="O44" s="512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513">
        <v>0</v>
      </c>
      <c r="V44" s="389"/>
      <c r="W44" s="514"/>
      <c r="X44" s="104">
        <v>0</v>
      </c>
      <c r="Y44" s="105">
        <v>0</v>
      </c>
      <c r="Z44" s="16"/>
      <c r="AA44" s="698"/>
      <c r="AB44" s="300">
        <v>2008</v>
      </c>
      <c r="AC44" s="425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</row>
    <row r="45" spans="1:78" s="68" customFormat="1" ht="24.75" customHeight="1">
      <c r="A45" s="42"/>
      <c r="B45" s="698"/>
      <c r="C45" s="738"/>
      <c r="D45" s="60">
        <v>2009</v>
      </c>
      <c r="E45" s="163">
        <v>0</v>
      </c>
      <c r="F45" s="515">
        <v>0</v>
      </c>
      <c r="G45" s="171"/>
      <c r="H45" s="171">
        <v>0</v>
      </c>
      <c r="I45" s="171">
        <v>19</v>
      </c>
      <c r="J45" s="171"/>
      <c r="K45" s="171">
        <v>0</v>
      </c>
      <c r="L45" s="171"/>
      <c r="M45" s="171">
        <v>0</v>
      </c>
      <c r="N45" s="171">
        <v>36</v>
      </c>
      <c r="O45" s="171">
        <v>327707100</v>
      </c>
      <c r="P45" s="171">
        <v>40</v>
      </c>
      <c r="Q45" s="171">
        <v>354935700</v>
      </c>
      <c r="R45" s="171">
        <v>17</v>
      </c>
      <c r="S45" s="171">
        <v>15356877</v>
      </c>
      <c r="T45" s="171">
        <v>17</v>
      </c>
      <c r="U45" s="516">
        <v>15356877</v>
      </c>
      <c r="V45" s="125"/>
      <c r="W45" s="125"/>
      <c r="X45" s="102">
        <v>17</v>
      </c>
      <c r="Y45" s="517">
        <v>15356877</v>
      </c>
      <c r="Z45" s="16"/>
      <c r="AA45" s="698"/>
      <c r="AB45" s="500">
        <v>2009</v>
      </c>
      <c r="AC45" s="429">
        <v>15356877</v>
      </c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</row>
    <row r="46" spans="1:78" s="68" customFormat="1" ht="24.75" customHeight="1" thickBot="1">
      <c r="A46" s="42"/>
      <c r="B46" s="698"/>
      <c r="C46" s="738"/>
      <c r="D46" s="58">
        <v>2010</v>
      </c>
      <c r="E46" s="507">
        <v>71</v>
      </c>
      <c r="F46" s="508">
        <v>235229400</v>
      </c>
      <c r="G46" s="508"/>
      <c r="H46" s="508">
        <v>23</v>
      </c>
      <c r="I46" s="508">
        <v>16</v>
      </c>
      <c r="J46" s="508"/>
      <c r="K46" s="508"/>
      <c r="L46" s="508"/>
      <c r="M46" s="508"/>
      <c r="N46" s="508"/>
      <c r="O46" s="508"/>
      <c r="P46" s="508"/>
      <c r="Q46" s="508"/>
      <c r="R46" s="508">
        <v>8</v>
      </c>
      <c r="S46" s="508">
        <v>14079161</v>
      </c>
      <c r="T46" s="508">
        <v>8</v>
      </c>
      <c r="U46" s="508">
        <v>14079161</v>
      </c>
      <c r="V46" s="509"/>
      <c r="W46" s="510"/>
      <c r="X46" s="508">
        <v>8</v>
      </c>
      <c r="Y46" s="511">
        <v>14079161</v>
      </c>
      <c r="Z46" s="16"/>
      <c r="AA46" s="698"/>
      <c r="AB46" s="424">
        <v>2010</v>
      </c>
      <c r="AC46" s="518">
        <v>14068839</v>
      </c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</row>
    <row r="47" spans="1:78" s="68" customFormat="1" ht="24.75" customHeight="1" thickBot="1">
      <c r="A47" s="42"/>
      <c r="B47" s="699"/>
      <c r="C47" s="739"/>
      <c r="D47" s="64" t="s">
        <v>70</v>
      </c>
      <c r="E47" s="128">
        <v>132</v>
      </c>
      <c r="F47" s="129">
        <v>642221400</v>
      </c>
      <c r="G47" s="129">
        <v>0</v>
      </c>
      <c r="H47" s="129">
        <v>23</v>
      </c>
      <c r="I47" s="129">
        <v>35</v>
      </c>
      <c r="J47" s="129"/>
      <c r="K47" s="129">
        <v>6</v>
      </c>
      <c r="L47" s="129">
        <v>0</v>
      </c>
      <c r="M47" s="129">
        <v>0</v>
      </c>
      <c r="N47" s="129">
        <v>36</v>
      </c>
      <c r="O47" s="129">
        <v>327707100</v>
      </c>
      <c r="P47" s="129">
        <v>40</v>
      </c>
      <c r="Q47" s="129">
        <v>354935700</v>
      </c>
      <c r="R47" s="129">
        <v>25</v>
      </c>
      <c r="S47" s="129">
        <v>29436038</v>
      </c>
      <c r="T47" s="129">
        <v>25</v>
      </c>
      <c r="U47" s="129">
        <v>29436038</v>
      </c>
      <c r="V47" s="129">
        <v>0</v>
      </c>
      <c r="W47" s="131">
        <v>0</v>
      </c>
      <c r="X47" s="129">
        <v>25</v>
      </c>
      <c r="Y47" s="246">
        <v>29436038</v>
      </c>
      <c r="Z47" s="16"/>
      <c r="AA47" s="699"/>
      <c r="AB47" s="64" t="s">
        <v>70</v>
      </c>
      <c r="AC47" s="426">
        <f>SUM(AC43:AC46)</f>
        <v>29425716</v>
      </c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</row>
    <row r="48" spans="1:78" s="68" customFormat="1" ht="24.75" customHeight="1">
      <c r="A48" s="42" t="s">
        <v>29</v>
      </c>
      <c r="B48" s="697" t="s">
        <v>30</v>
      </c>
      <c r="C48" s="697">
        <v>114</v>
      </c>
      <c r="D48" s="59">
        <v>2007</v>
      </c>
      <c r="E48" s="93">
        <v>9521</v>
      </c>
      <c r="F48" s="94">
        <v>996124680</v>
      </c>
      <c r="G48" s="95"/>
      <c r="H48" s="30">
        <v>0</v>
      </c>
      <c r="I48" s="95">
        <v>166</v>
      </c>
      <c r="J48" s="95"/>
      <c r="K48" s="111">
        <v>350</v>
      </c>
      <c r="L48" s="111">
        <v>257</v>
      </c>
      <c r="M48" s="111">
        <v>0</v>
      </c>
      <c r="N48" s="111">
        <v>8743</v>
      </c>
      <c r="O48" s="112">
        <v>903580276</v>
      </c>
      <c r="P48" s="112"/>
      <c r="Q48" s="112"/>
      <c r="R48" s="112"/>
      <c r="S48" s="112"/>
      <c r="T48" s="112"/>
      <c r="U48" s="96"/>
      <c r="V48" s="96"/>
      <c r="W48" s="84"/>
      <c r="X48" s="84">
        <v>0</v>
      </c>
      <c r="Y48" s="35">
        <v>0</v>
      </c>
      <c r="Z48" s="16"/>
      <c r="AA48" s="697" t="s">
        <v>30</v>
      </c>
      <c r="AB48" s="59">
        <v>2007</v>
      </c>
      <c r="AC48" s="430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</row>
    <row r="49" spans="1:78" s="68" customFormat="1" ht="24.75" customHeight="1">
      <c r="A49" s="42"/>
      <c r="B49" s="698"/>
      <c r="C49" s="698"/>
      <c r="D49" s="60">
        <v>2008</v>
      </c>
      <c r="E49" s="33">
        <v>3775</v>
      </c>
      <c r="F49" s="97">
        <v>476065566</v>
      </c>
      <c r="G49" s="31"/>
      <c r="H49" s="31">
        <v>1</v>
      </c>
      <c r="I49" s="31">
        <v>243</v>
      </c>
      <c r="J49" s="31"/>
      <c r="K49" s="114">
        <v>182</v>
      </c>
      <c r="L49" s="114">
        <v>68</v>
      </c>
      <c r="M49" s="132">
        <v>0</v>
      </c>
      <c r="N49" s="132">
        <v>3274</v>
      </c>
      <c r="O49" s="115">
        <v>419399689</v>
      </c>
      <c r="P49" s="115">
        <v>9386</v>
      </c>
      <c r="Q49" s="115" t="s">
        <v>31</v>
      </c>
      <c r="R49" s="115">
        <v>7394</v>
      </c>
      <c r="S49" s="115">
        <v>745565743</v>
      </c>
      <c r="T49" s="115">
        <v>7394</v>
      </c>
      <c r="U49" s="99">
        <v>745565743</v>
      </c>
      <c r="V49" s="99"/>
      <c r="W49" s="34"/>
      <c r="X49" s="34">
        <v>7394</v>
      </c>
      <c r="Y49" s="35">
        <v>745565743</v>
      </c>
      <c r="Z49" s="16"/>
      <c r="AA49" s="698"/>
      <c r="AB49" s="60">
        <v>2008</v>
      </c>
      <c r="AC49" s="329">
        <v>564414300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</row>
    <row r="50" spans="1:78" s="297" customFormat="1" ht="24.75" customHeight="1">
      <c r="A50" s="298"/>
      <c r="B50" s="698"/>
      <c r="C50" s="698"/>
      <c r="D50" s="60">
        <v>2009</v>
      </c>
      <c r="E50" s="148">
        <v>5471</v>
      </c>
      <c r="F50" s="97" t="s">
        <v>31</v>
      </c>
      <c r="G50" s="31"/>
      <c r="H50" s="31">
        <v>24</v>
      </c>
      <c r="I50" s="31">
        <v>214</v>
      </c>
      <c r="J50" s="31"/>
      <c r="K50" s="114">
        <v>163</v>
      </c>
      <c r="L50" s="114">
        <v>30</v>
      </c>
      <c r="M50" s="132">
        <v>3</v>
      </c>
      <c r="N50" s="132">
        <v>4052</v>
      </c>
      <c r="O50" s="114">
        <v>544887153</v>
      </c>
      <c r="P50" s="114">
        <v>3854</v>
      </c>
      <c r="Q50" s="114" t="s">
        <v>31</v>
      </c>
      <c r="R50" s="114">
        <v>3600</v>
      </c>
      <c r="S50" s="114">
        <v>452280140</v>
      </c>
      <c r="T50" s="114">
        <v>3600</v>
      </c>
      <c r="U50" s="99">
        <v>452280140</v>
      </c>
      <c r="V50" s="99"/>
      <c r="W50" s="34"/>
      <c r="X50" s="34">
        <v>3600</v>
      </c>
      <c r="Y50" s="35">
        <v>452280140</v>
      </c>
      <c r="Z50" s="16"/>
      <c r="AA50" s="698"/>
      <c r="AB50" s="60">
        <v>2009</v>
      </c>
      <c r="AC50" s="330">
        <v>520281120</v>
      </c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</row>
    <row r="51" spans="1:78" s="68" customFormat="1" ht="24.75" customHeight="1" thickBot="1">
      <c r="A51" s="42"/>
      <c r="B51" s="698"/>
      <c r="C51" s="698"/>
      <c r="D51" s="58">
        <v>2010</v>
      </c>
      <c r="E51" s="262">
        <v>1597</v>
      </c>
      <c r="F51" s="285"/>
      <c r="G51" s="126"/>
      <c r="H51" s="126">
        <v>15</v>
      </c>
      <c r="I51" s="126">
        <v>10</v>
      </c>
      <c r="J51" s="126"/>
      <c r="K51" s="273">
        <v>12</v>
      </c>
      <c r="L51" s="273"/>
      <c r="M51" s="295">
        <v>6</v>
      </c>
      <c r="N51" s="295"/>
      <c r="O51" s="273"/>
      <c r="P51" s="273">
        <v>2194</v>
      </c>
      <c r="Q51" s="273"/>
      <c r="R51" s="273">
        <v>1276</v>
      </c>
      <c r="S51" s="273">
        <v>167703847</v>
      </c>
      <c r="T51" s="273">
        <v>1276</v>
      </c>
      <c r="U51" s="274">
        <v>167703847</v>
      </c>
      <c r="V51" s="274"/>
      <c r="W51" s="275"/>
      <c r="X51" s="275">
        <v>1276</v>
      </c>
      <c r="Y51" s="276">
        <v>167703847</v>
      </c>
      <c r="Z51" s="16"/>
      <c r="AA51" s="698"/>
      <c r="AB51" s="58">
        <v>2010</v>
      </c>
      <c r="AC51" s="362">
        <v>112503868</v>
      </c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</row>
    <row r="52" spans="1:78" s="68" customFormat="1" ht="24.75" customHeight="1" thickBot="1">
      <c r="A52" s="42"/>
      <c r="B52" s="699"/>
      <c r="C52" s="699"/>
      <c r="D52" s="64" t="s">
        <v>70</v>
      </c>
      <c r="E52" s="106">
        <v>20364</v>
      </c>
      <c r="F52" s="117">
        <v>1472190246</v>
      </c>
      <c r="G52" s="56">
        <v>0</v>
      </c>
      <c r="H52" s="56">
        <v>40</v>
      </c>
      <c r="I52" s="56">
        <v>633</v>
      </c>
      <c r="J52" s="56">
        <v>0</v>
      </c>
      <c r="K52" s="118">
        <v>707</v>
      </c>
      <c r="L52" s="118">
        <v>355</v>
      </c>
      <c r="M52" s="118">
        <v>9</v>
      </c>
      <c r="N52" s="118">
        <v>16069</v>
      </c>
      <c r="O52" s="118">
        <v>1867867118</v>
      </c>
      <c r="P52" s="118">
        <v>15434</v>
      </c>
      <c r="Q52" s="118">
        <v>0</v>
      </c>
      <c r="R52" s="118">
        <v>12270</v>
      </c>
      <c r="S52" s="118">
        <v>1365549730</v>
      </c>
      <c r="T52" s="118">
        <v>12270</v>
      </c>
      <c r="U52" s="56">
        <v>1365549730</v>
      </c>
      <c r="V52" s="56">
        <v>0</v>
      </c>
      <c r="W52" s="56">
        <v>0</v>
      </c>
      <c r="X52" s="56">
        <v>12270</v>
      </c>
      <c r="Y52" s="119">
        <v>1365549730</v>
      </c>
      <c r="Z52" s="16"/>
      <c r="AA52" s="699"/>
      <c r="AB52" s="64" t="s">
        <v>70</v>
      </c>
      <c r="AC52" s="426">
        <f>SUM(AC49:AC51)</f>
        <v>1197199288</v>
      </c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</row>
    <row r="53" spans="1:78" s="297" customFormat="1" ht="24.75" customHeight="1">
      <c r="A53" s="298"/>
      <c r="B53" s="697" t="s">
        <v>134</v>
      </c>
      <c r="C53" s="697">
        <v>111</v>
      </c>
      <c r="D53" s="60">
        <v>2009</v>
      </c>
      <c r="E53" s="308">
        <v>18</v>
      </c>
      <c r="F53" s="151">
        <v>2412000</v>
      </c>
      <c r="G53" s="30"/>
      <c r="H53" s="30">
        <v>2</v>
      </c>
      <c r="I53" s="30">
        <v>1</v>
      </c>
      <c r="J53" s="30"/>
      <c r="K53" s="152">
        <v>7</v>
      </c>
      <c r="L53" s="152"/>
      <c r="M53" s="152">
        <v>0</v>
      </c>
      <c r="N53" s="152"/>
      <c r="O53" s="152"/>
      <c r="P53" s="152">
        <v>18</v>
      </c>
      <c r="Q53" s="152"/>
      <c r="R53" s="152"/>
      <c r="S53" s="152"/>
      <c r="T53" s="152"/>
      <c r="U53" s="30"/>
      <c r="V53" s="30"/>
      <c r="W53" s="30"/>
      <c r="X53" s="30">
        <v>0</v>
      </c>
      <c r="Y53" s="165">
        <v>0</v>
      </c>
      <c r="Z53" s="16"/>
      <c r="AA53" s="697" t="s">
        <v>134</v>
      </c>
      <c r="AB53" s="60">
        <v>2009</v>
      </c>
      <c r="AC53" s="363">
        <v>0</v>
      </c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</row>
    <row r="54" spans="1:78" s="68" customFormat="1" ht="24.75" customHeight="1" thickBot="1">
      <c r="A54" s="42"/>
      <c r="B54" s="698"/>
      <c r="C54" s="698"/>
      <c r="D54" s="58">
        <v>2010</v>
      </c>
      <c r="E54" s="262">
        <v>6205</v>
      </c>
      <c r="F54" s="285">
        <v>137897182</v>
      </c>
      <c r="G54" s="126"/>
      <c r="H54" s="126">
        <v>641</v>
      </c>
      <c r="I54" s="126"/>
      <c r="J54" s="126"/>
      <c r="K54" s="273"/>
      <c r="L54" s="273"/>
      <c r="M54" s="273">
        <v>775</v>
      </c>
      <c r="N54" s="273"/>
      <c r="O54" s="273"/>
      <c r="P54" s="273">
        <v>6205</v>
      </c>
      <c r="Q54" s="273"/>
      <c r="R54" s="273"/>
      <c r="S54" s="273"/>
      <c r="T54" s="273"/>
      <c r="U54" s="126"/>
      <c r="V54" s="126"/>
      <c r="W54" s="126"/>
      <c r="X54" s="126">
        <v>0</v>
      </c>
      <c r="Y54" s="301">
        <v>0</v>
      </c>
      <c r="Z54" s="16"/>
      <c r="AA54" s="698"/>
      <c r="AB54" s="58">
        <v>2010</v>
      </c>
      <c r="AC54" s="362">
        <v>0</v>
      </c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</row>
    <row r="55" spans="1:78" s="68" customFormat="1" ht="24.75" customHeight="1" thickBot="1">
      <c r="A55" s="42"/>
      <c r="B55" s="698"/>
      <c r="C55" s="699"/>
      <c r="D55" s="64" t="s">
        <v>70</v>
      </c>
      <c r="E55" s="116">
        <v>6223</v>
      </c>
      <c r="F55" s="117">
        <v>140309182</v>
      </c>
      <c r="G55" s="56">
        <v>0</v>
      </c>
      <c r="H55" s="56">
        <v>643</v>
      </c>
      <c r="I55" s="56">
        <v>1</v>
      </c>
      <c r="J55" s="56">
        <v>0</v>
      </c>
      <c r="K55" s="118">
        <v>7</v>
      </c>
      <c r="L55" s="118">
        <v>0</v>
      </c>
      <c r="M55" s="118">
        <v>775</v>
      </c>
      <c r="N55" s="118">
        <v>0</v>
      </c>
      <c r="O55" s="118">
        <v>0</v>
      </c>
      <c r="P55" s="118">
        <v>6223</v>
      </c>
      <c r="Q55" s="118">
        <v>0</v>
      </c>
      <c r="R55" s="118">
        <v>0</v>
      </c>
      <c r="S55" s="118">
        <v>0</v>
      </c>
      <c r="T55" s="118">
        <v>0</v>
      </c>
      <c r="U55" s="56">
        <v>0</v>
      </c>
      <c r="V55" s="56">
        <v>0</v>
      </c>
      <c r="W55" s="56">
        <v>0</v>
      </c>
      <c r="X55" s="56">
        <v>0</v>
      </c>
      <c r="Y55" s="119">
        <v>0</v>
      </c>
      <c r="Z55" s="16"/>
      <c r="AA55" s="699"/>
      <c r="AB55" s="64" t="s">
        <v>70</v>
      </c>
      <c r="AC55" s="426">
        <f>SUM(AC53:AC54)</f>
        <v>0</v>
      </c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</row>
    <row r="56" spans="1:78" s="68" customFormat="1" ht="26.25" customHeight="1">
      <c r="A56" s="42"/>
      <c r="B56" s="678" t="s">
        <v>32</v>
      </c>
      <c r="C56" s="737">
        <v>121</v>
      </c>
      <c r="D56" s="59">
        <v>2007</v>
      </c>
      <c r="E56" s="32">
        <v>33</v>
      </c>
      <c r="F56" s="151"/>
      <c r="G56" s="30">
        <v>627.04</v>
      </c>
      <c r="H56" s="30"/>
      <c r="I56" s="30">
        <v>27</v>
      </c>
      <c r="J56" s="30"/>
      <c r="K56" s="152">
        <v>4</v>
      </c>
      <c r="L56" s="152"/>
      <c r="M56" s="292" t="s">
        <v>114</v>
      </c>
      <c r="N56" s="292">
        <v>19</v>
      </c>
      <c r="O56" s="150">
        <v>48287803</v>
      </c>
      <c r="P56" s="150"/>
      <c r="Q56" s="150"/>
      <c r="R56" s="150"/>
      <c r="S56" s="150"/>
      <c r="T56" s="150"/>
      <c r="U56" s="96"/>
      <c r="V56" s="96"/>
      <c r="W56" s="84"/>
      <c r="X56" s="84"/>
      <c r="Y56" s="85"/>
      <c r="Z56" s="16"/>
      <c r="AA56" s="359" t="s">
        <v>153</v>
      </c>
      <c r="AB56" s="697">
        <v>2007</v>
      </c>
      <c r="AC56" s="731">
        <v>0</v>
      </c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</row>
    <row r="57" spans="1:78" s="68" customFormat="1" ht="26.25" thickBot="1">
      <c r="A57" s="42"/>
      <c r="B57" s="1" t="s">
        <v>33</v>
      </c>
      <c r="C57" s="738"/>
      <c r="D57" s="58">
        <v>2007</v>
      </c>
      <c r="E57" s="293">
        <v>38</v>
      </c>
      <c r="F57" s="167"/>
      <c r="G57" s="158">
        <v>1276.308</v>
      </c>
      <c r="H57" s="158"/>
      <c r="I57" s="158"/>
      <c r="J57" s="158"/>
      <c r="K57" s="166"/>
      <c r="L57" s="166"/>
      <c r="M57" s="294"/>
      <c r="N57" s="294">
        <v>27</v>
      </c>
      <c r="O57" s="166">
        <v>231306894</v>
      </c>
      <c r="P57" s="166"/>
      <c r="Q57" s="166"/>
      <c r="R57" s="166"/>
      <c r="S57" s="166"/>
      <c r="T57" s="166"/>
      <c r="U57" s="296"/>
      <c r="V57" s="296"/>
      <c r="W57" s="86"/>
      <c r="X57" s="86"/>
      <c r="Y57" s="87"/>
      <c r="Z57" s="16"/>
      <c r="AA57" s="729"/>
      <c r="AB57" s="698"/>
      <c r="AC57" s="732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</row>
    <row r="58" spans="1:78" s="71" customFormat="1" ht="24.75" customHeight="1" thickBot="1">
      <c r="A58" s="8"/>
      <c r="B58" s="10"/>
      <c r="C58" s="738"/>
      <c r="D58" s="64" t="s">
        <v>72</v>
      </c>
      <c r="E58" s="106">
        <v>71</v>
      </c>
      <c r="F58" s="107">
        <v>0</v>
      </c>
      <c r="G58" s="108">
        <v>1903.348</v>
      </c>
      <c r="H58" s="108">
        <v>0</v>
      </c>
      <c r="I58" s="108">
        <v>27</v>
      </c>
      <c r="J58" s="108"/>
      <c r="K58" s="109">
        <v>4</v>
      </c>
      <c r="L58" s="109">
        <v>0</v>
      </c>
      <c r="M58" s="109"/>
      <c r="N58" s="109">
        <v>46</v>
      </c>
      <c r="O58" s="109">
        <v>279594697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8">
        <v>0</v>
      </c>
      <c r="V58" s="108">
        <v>0</v>
      </c>
      <c r="W58" s="108">
        <v>0</v>
      </c>
      <c r="X58" s="108">
        <v>0</v>
      </c>
      <c r="Y58" s="110">
        <v>0</v>
      </c>
      <c r="Z58" s="17"/>
      <c r="AA58" s="729"/>
      <c r="AB58" s="736"/>
      <c r="AC58" s="733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</row>
    <row r="59" spans="1:78" s="68" customFormat="1" ht="25.5">
      <c r="A59" s="42"/>
      <c r="B59" s="1" t="s">
        <v>32</v>
      </c>
      <c r="C59" s="738"/>
      <c r="D59" s="60">
        <v>2008</v>
      </c>
      <c r="E59" s="277">
        <v>20</v>
      </c>
      <c r="F59" s="407"/>
      <c r="G59" s="364">
        <v>182</v>
      </c>
      <c r="H59" s="364"/>
      <c r="I59" s="364">
        <v>16</v>
      </c>
      <c r="J59" s="364"/>
      <c r="K59" s="279"/>
      <c r="L59" s="279"/>
      <c r="M59" s="408"/>
      <c r="N59" s="408">
        <v>32</v>
      </c>
      <c r="O59" s="281">
        <v>197785688</v>
      </c>
      <c r="P59" s="281"/>
      <c r="Q59" s="281" t="s">
        <v>31</v>
      </c>
      <c r="R59" s="281">
        <v>0</v>
      </c>
      <c r="S59" s="281">
        <v>0</v>
      </c>
      <c r="T59" s="281">
        <v>0</v>
      </c>
      <c r="U59" s="282">
        <v>0</v>
      </c>
      <c r="V59" s="282"/>
      <c r="W59" s="283"/>
      <c r="X59" s="283">
        <v>0</v>
      </c>
      <c r="Y59" s="284">
        <v>0</v>
      </c>
      <c r="Z59" s="16"/>
      <c r="AA59" s="729"/>
      <c r="AB59" s="698">
        <v>2008</v>
      </c>
      <c r="AC59" s="743">
        <v>0</v>
      </c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</row>
    <row r="60" spans="1:78" s="68" customFormat="1" ht="26.25" thickBot="1">
      <c r="A60" s="42"/>
      <c r="B60" s="1" t="s">
        <v>33</v>
      </c>
      <c r="C60" s="738"/>
      <c r="D60" s="58">
        <v>2008</v>
      </c>
      <c r="E60" s="133">
        <v>29</v>
      </c>
      <c r="F60" s="101"/>
      <c r="G60" s="102">
        <v>1804</v>
      </c>
      <c r="H60" s="102"/>
      <c r="I60" s="102"/>
      <c r="J60" s="102"/>
      <c r="K60" s="103"/>
      <c r="L60" s="103"/>
      <c r="M60" s="134"/>
      <c r="N60" s="134"/>
      <c r="O60" s="103"/>
      <c r="P60" s="103">
        <v>13</v>
      </c>
      <c r="Q60" s="103" t="s">
        <v>31</v>
      </c>
      <c r="R60" s="103"/>
      <c r="S60" s="103"/>
      <c r="T60" s="103">
        <v>0</v>
      </c>
      <c r="U60" s="120">
        <v>0</v>
      </c>
      <c r="V60" s="120"/>
      <c r="W60" s="104"/>
      <c r="X60" s="104"/>
      <c r="Y60" s="35"/>
      <c r="Z60" s="16"/>
      <c r="AA60" s="729"/>
      <c r="AB60" s="698"/>
      <c r="AC60" s="743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</row>
    <row r="61" spans="1:78" s="71" customFormat="1" ht="24.75" customHeight="1" thickBot="1">
      <c r="A61" s="8"/>
      <c r="B61" s="10"/>
      <c r="C61" s="738"/>
      <c r="D61" s="64" t="s">
        <v>72</v>
      </c>
      <c r="E61" s="106">
        <v>49</v>
      </c>
      <c r="F61" s="107"/>
      <c r="G61" s="108">
        <v>1986</v>
      </c>
      <c r="H61" s="108">
        <v>0</v>
      </c>
      <c r="I61" s="108">
        <v>16</v>
      </c>
      <c r="J61" s="108"/>
      <c r="K61" s="109">
        <v>0</v>
      </c>
      <c r="L61" s="109">
        <v>0</v>
      </c>
      <c r="M61" s="109">
        <v>0</v>
      </c>
      <c r="N61" s="109">
        <v>32</v>
      </c>
      <c r="O61" s="109">
        <v>197785688</v>
      </c>
      <c r="P61" s="109">
        <v>13</v>
      </c>
      <c r="Q61" s="109"/>
      <c r="R61" s="109">
        <v>0</v>
      </c>
      <c r="S61" s="109">
        <v>0</v>
      </c>
      <c r="T61" s="109">
        <v>0</v>
      </c>
      <c r="U61" s="108">
        <v>0</v>
      </c>
      <c r="V61" s="108">
        <v>0</v>
      </c>
      <c r="W61" s="108">
        <v>0</v>
      </c>
      <c r="X61" s="108">
        <v>0</v>
      </c>
      <c r="Y61" s="110">
        <v>0</v>
      </c>
      <c r="Z61" s="17"/>
      <c r="AA61" s="729"/>
      <c r="AB61" s="736"/>
      <c r="AC61" s="744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</row>
    <row r="62" spans="1:78" s="68" customFormat="1" ht="25.5">
      <c r="A62" s="42" t="s">
        <v>34</v>
      </c>
      <c r="B62" s="1" t="s">
        <v>32</v>
      </c>
      <c r="C62" s="738"/>
      <c r="D62" s="60">
        <v>2009</v>
      </c>
      <c r="E62" s="277">
        <v>2</v>
      </c>
      <c r="F62" s="407">
        <v>2624219</v>
      </c>
      <c r="G62" s="364">
        <v>39.2</v>
      </c>
      <c r="H62" s="364">
        <v>0</v>
      </c>
      <c r="I62" s="364">
        <v>0</v>
      </c>
      <c r="J62" s="364"/>
      <c r="K62" s="279">
        <v>0</v>
      </c>
      <c r="L62" s="279"/>
      <c r="M62" s="408">
        <v>2</v>
      </c>
      <c r="N62" s="408">
        <v>2</v>
      </c>
      <c r="O62" s="281"/>
      <c r="P62" s="281"/>
      <c r="Q62" s="281"/>
      <c r="R62" s="281">
        <v>11</v>
      </c>
      <c r="S62" s="281">
        <v>87079882</v>
      </c>
      <c r="T62" s="281">
        <v>0</v>
      </c>
      <c r="U62" s="282">
        <v>0</v>
      </c>
      <c r="V62" s="282"/>
      <c r="W62" s="283"/>
      <c r="X62" s="283">
        <v>11</v>
      </c>
      <c r="Y62" s="284">
        <v>87079882</v>
      </c>
      <c r="Z62" s="16"/>
      <c r="AA62" s="729"/>
      <c r="AB62" s="734">
        <v>2009</v>
      </c>
      <c r="AC62" s="743">
        <v>85981930</v>
      </c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</row>
    <row r="63" spans="1:78" s="68" customFormat="1" ht="26.25" thickBot="1">
      <c r="A63" s="42"/>
      <c r="B63" s="1" t="s">
        <v>33</v>
      </c>
      <c r="C63" s="738"/>
      <c r="D63" s="58">
        <v>2009</v>
      </c>
      <c r="E63" s="133">
        <v>10</v>
      </c>
      <c r="F63" s="101">
        <v>62263800</v>
      </c>
      <c r="G63" s="102">
        <v>350</v>
      </c>
      <c r="H63" s="102">
        <v>0</v>
      </c>
      <c r="I63" s="102">
        <v>3</v>
      </c>
      <c r="J63" s="102"/>
      <c r="K63" s="103">
        <v>0</v>
      </c>
      <c r="L63" s="103"/>
      <c r="M63" s="134">
        <v>7</v>
      </c>
      <c r="N63" s="134">
        <v>7</v>
      </c>
      <c r="O63" s="103"/>
      <c r="P63" s="103"/>
      <c r="Q63" s="103"/>
      <c r="R63" s="103"/>
      <c r="S63" s="103"/>
      <c r="T63" s="103">
        <v>0</v>
      </c>
      <c r="U63" s="120">
        <v>0</v>
      </c>
      <c r="V63" s="120"/>
      <c r="W63" s="104"/>
      <c r="X63" s="104"/>
      <c r="Y63" s="35"/>
      <c r="Z63" s="16"/>
      <c r="AA63" s="729"/>
      <c r="AB63" s="698"/>
      <c r="AC63" s="743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</row>
    <row r="64" spans="1:78" s="71" customFormat="1" ht="24.75" customHeight="1" thickBot="1">
      <c r="A64" s="8"/>
      <c r="B64" s="11"/>
      <c r="C64" s="738"/>
      <c r="D64" s="64" t="s">
        <v>72</v>
      </c>
      <c r="E64" s="106">
        <v>12</v>
      </c>
      <c r="F64" s="107">
        <v>64888019</v>
      </c>
      <c r="G64" s="108">
        <v>389.2</v>
      </c>
      <c r="H64" s="108">
        <v>0</v>
      </c>
      <c r="I64" s="108">
        <v>3</v>
      </c>
      <c r="J64" s="108"/>
      <c r="K64" s="109">
        <v>0</v>
      </c>
      <c r="L64" s="109">
        <v>0</v>
      </c>
      <c r="M64" s="109">
        <v>9</v>
      </c>
      <c r="N64" s="109">
        <v>9</v>
      </c>
      <c r="O64" s="109">
        <v>0</v>
      </c>
      <c r="P64" s="109">
        <v>9</v>
      </c>
      <c r="Q64" s="109">
        <v>0</v>
      </c>
      <c r="R64" s="109">
        <v>11</v>
      </c>
      <c r="S64" s="109">
        <v>87079882</v>
      </c>
      <c r="T64" s="109">
        <v>0</v>
      </c>
      <c r="U64" s="108">
        <v>0</v>
      </c>
      <c r="V64" s="108">
        <v>0</v>
      </c>
      <c r="W64" s="108">
        <v>0</v>
      </c>
      <c r="X64" s="108">
        <v>11</v>
      </c>
      <c r="Y64" s="110">
        <v>87079882</v>
      </c>
      <c r="Z64" s="17"/>
      <c r="AA64" s="729"/>
      <c r="AB64" s="698"/>
      <c r="AC64" s="744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</row>
    <row r="65" spans="1:78" s="68" customFormat="1" ht="25.5">
      <c r="A65" s="42" t="s">
        <v>34</v>
      </c>
      <c r="B65" s="1" t="s">
        <v>32</v>
      </c>
      <c r="C65" s="738"/>
      <c r="D65" s="60">
        <v>2010</v>
      </c>
      <c r="E65" s="277">
        <v>3</v>
      </c>
      <c r="F65" s="407"/>
      <c r="G65" s="364"/>
      <c r="H65" s="364"/>
      <c r="I65" s="364"/>
      <c r="J65" s="364"/>
      <c r="K65" s="279"/>
      <c r="L65" s="279"/>
      <c r="M65" s="408"/>
      <c r="N65" s="408"/>
      <c r="O65" s="281"/>
      <c r="P65" s="281"/>
      <c r="Q65" s="281"/>
      <c r="R65" s="281"/>
      <c r="S65" s="281"/>
      <c r="T65" s="281"/>
      <c r="U65" s="282"/>
      <c r="V65" s="282"/>
      <c r="W65" s="283"/>
      <c r="X65" s="283"/>
      <c r="Y65" s="284"/>
      <c r="Z65" s="16"/>
      <c r="AA65" s="729"/>
      <c r="AB65" s="734">
        <v>2010</v>
      </c>
      <c r="AC65" s="735">
        <v>24706296</v>
      </c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</row>
    <row r="66" spans="1:78" s="68" customFormat="1" ht="26.25" thickBot="1">
      <c r="A66" s="42"/>
      <c r="B66" s="1" t="s">
        <v>33</v>
      </c>
      <c r="C66" s="738"/>
      <c r="D66" s="58">
        <v>2010</v>
      </c>
      <c r="E66" s="133">
        <v>31</v>
      </c>
      <c r="F66" s="101"/>
      <c r="G66" s="102"/>
      <c r="H66" s="102"/>
      <c r="I66" s="102"/>
      <c r="J66" s="102"/>
      <c r="K66" s="103"/>
      <c r="L66" s="103"/>
      <c r="M66" s="134"/>
      <c r="N66" s="134"/>
      <c r="O66" s="103"/>
      <c r="P66" s="103"/>
      <c r="Q66" s="103"/>
      <c r="R66" s="103"/>
      <c r="S66" s="103"/>
      <c r="T66" s="103"/>
      <c r="U66" s="120"/>
      <c r="V66" s="120"/>
      <c r="W66" s="104"/>
      <c r="X66" s="104"/>
      <c r="Y66" s="35"/>
      <c r="Z66" s="16"/>
      <c r="AA66" s="729"/>
      <c r="AB66" s="699"/>
      <c r="AC66" s="732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</row>
    <row r="67" spans="1:78" s="71" customFormat="1" ht="24.75" customHeight="1" thickBot="1">
      <c r="A67" s="8"/>
      <c r="B67" s="11"/>
      <c r="C67" s="739"/>
      <c r="D67" s="64" t="s">
        <v>72</v>
      </c>
      <c r="E67" s="106">
        <v>34</v>
      </c>
      <c r="F67" s="107"/>
      <c r="G67" s="108"/>
      <c r="H67" s="108"/>
      <c r="I67" s="108"/>
      <c r="J67" s="108"/>
      <c r="K67" s="109"/>
      <c r="L67" s="109"/>
      <c r="M67" s="109"/>
      <c r="N67" s="109"/>
      <c r="O67" s="109"/>
      <c r="P67" s="109">
        <v>39</v>
      </c>
      <c r="Q67" s="109"/>
      <c r="R67" s="109">
        <v>14</v>
      </c>
      <c r="S67" s="109">
        <v>24082344</v>
      </c>
      <c r="T67" s="109"/>
      <c r="U67" s="108"/>
      <c r="V67" s="108"/>
      <c r="W67" s="108"/>
      <c r="X67" s="108">
        <v>14</v>
      </c>
      <c r="Y67" s="110">
        <v>24082344</v>
      </c>
      <c r="Z67" s="17"/>
      <c r="AA67" s="730"/>
      <c r="AB67" s="64" t="s">
        <v>70</v>
      </c>
      <c r="AC67" s="426">
        <f>SUM(AC56:AC66)</f>
        <v>110688226</v>
      </c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</row>
    <row r="68" spans="1:78" s="68" customFormat="1" ht="24.75" customHeight="1">
      <c r="A68" s="42"/>
      <c r="B68" s="697" t="s">
        <v>35</v>
      </c>
      <c r="C68" s="737">
        <v>121</v>
      </c>
      <c r="D68" s="59">
        <v>2007</v>
      </c>
      <c r="E68" s="277">
        <v>0</v>
      </c>
      <c r="F68" s="278">
        <v>0</v>
      </c>
      <c r="G68" s="279"/>
      <c r="H68" s="280"/>
      <c r="I68" s="279">
        <v>0</v>
      </c>
      <c r="J68" s="279"/>
      <c r="K68" s="279">
        <v>0</v>
      </c>
      <c r="L68" s="279"/>
      <c r="M68" s="279"/>
      <c r="N68" s="279">
        <v>0</v>
      </c>
      <c r="O68" s="279">
        <v>0</v>
      </c>
      <c r="P68" s="281"/>
      <c r="Q68" s="281">
        <v>0</v>
      </c>
      <c r="R68" s="281">
        <v>0</v>
      </c>
      <c r="S68" s="281">
        <v>0</v>
      </c>
      <c r="T68" s="281">
        <v>0</v>
      </c>
      <c r="U68" s="281">
        <v>0</v>
      </c>
      <c r="V68" s="282"/>
      <c r="W68" s="282"/>
      <c r="X68" s="283">
        <v>0</v>
      </c>
      <c r="Y68" s="284">
        <v>0</v>
      </c>
      <c r="Z68" s="16"/>
      <c r="AA68" s="697" t="s">
        <v>35</v>
      </c>
      <c r="AB68" s="59">
        <v>2007</v>
      </c>
      <c r="AC68" s="420">
        <v>0</v>
      </c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</row>
    <row r="69" spans="1:78" s="68" customFormat="1" ht="24.75" customHeight="1">
      <c r="A69" s="42"/>
      <c r="B69" s="698"/>
      <c r="C69" s="738"/>
      <c r="D69" s="60">
        <v>2008</v>
      </c>
      <c r="E69" s="33">
        <v>139</v>
      </c>
      <c r="F69" s="136">
        <v>0</v>
      </c>
      <c r="G69" s="103">
        <v>1190</v>
      </c>
      <c r="H69" s="103"/>
      <c r="I69" s="103">
        <v>26</v>
      </c>
      <c r="J69" s="103"/>
      <c r="K69" s="103">
        <v>0</v>
      </c>
      <c r="L69" s="103"/>
      <c r="M69" s="103"/>
      <c r="N69" s="103">
        <v>112</v>
      </c>
      <c r="O69" s="103">
        <v>1962158504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20"/>
      <c r="W69" s="120"/>
      <c r="X69" s="104">
        <v>0</v>
      </c>
      <c r="Y69" s="105">
        <v>0</v>
      </c>
      <c r="Z69" s="16"/>
      <c r="AA69" s="698"/>
      <c r="AB69" s="60">
        <v>2008</v>
      </c>
      <c r="AC69" s="322">
        <v>0</v>
      </c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</row>
    <row r="70" spans="1:78" s="68" customFormat="1" ht="24.75" customHeight="1">
      <c r="A70" s="42"/>
      <c r="B70" s="698"/>
      <c r="C70" s="738"/>
      <c r="D70" s="300">
        <v>2009</v>
      </c>
      <c r="E70" s="97">
        <v>0</v>
      </c>
      <c r="F70" s="114">
        <v>0</v>
      </c>
      <c r="G70" s="114"/>
      <c r="H70" s="114">
        <v>0</v>
      </c>
      <c r="I70" s="114">
        <v>0</v>
      </c>
      <c r="J70" s="114"/>
      <c r="K70" s="114">
        <v>0</v>
      </c>
      <c r="L70" s="114"/>
      <c r="M70" s="114">
        <v>0</v>
      </c>
      <c r="N70" s="114">
        <v>0</v>
      </c>
      <c r="O70" s="114"/>
      <c r="P70" s="114">
        <v>49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/>
      <c r="W70" s="114"/>
      <c r="X70" s="114">
        <v>0</v>
      </c>
      <c r="Y70" s="35">
        <v>0</v>
      </c>
      <c r="Z70" s="16"/>
      <c r="AA70" s="698"/>
      <c r="AB70" s="58">
        <v>2009</v>
      </c>
      <c r="AC70" s="419">
        <v>0</v>
      </c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</row>
    <row r="71" spans="1:78" s="68" customFormat="1" ht="24.75" customHeight="1" thickBot="1">
      <c r="A71" s="42"/>
      <c r="B71" s="698"/>
      <c r="C71" s="738"/>
      <c r="D71" s="424">
        <v>2010</v>
      </c>
      <c r="E71" s="167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>
        <v>94</v>
      </c>
      <c r="Q71" s="166"/>
      <c r="R71" s="166">
        <v>61</v>
      </c>
      <c r="S71" s="166">
        <v>725143635</v>
      </c>
      <c r="T71" s="166"/>
      <c r="U71" s="166"/>
      <c r="V71" s="166"/>
      <c r="W71" s="166"/>
      <c r="X71" s="166">
        <v>61</v>
      </c>
      <c r="Y71" s="87">
        <v>725143635</v>
      </c>
      <c r="Z71" s="16"/>
      <c r="AA71" s="698"/>
      <c r="AB71" s="506">
        <v>2010</v>
      </c>
      <c r="AC71" s="563">
        <v>719223656</v>
      </c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</row>
    <row r="72" spans="1:78" s="68" customFormat="1" ht="24.75" customHeight="1" thickBot="1">
      <c r="A72" s="42"/>
      <c r="B72" s="699"/>
      <c r="C72" s="739"/>
      <c r="D72" s="64" t="s">
        <v>70</v>
      </c>
      <c r="E72" s="106">
        <v>139</v>
      </c>
      <c r="F72" s="137">
        <v>0</v>
      </c>
      <c r="G72" s="109">
        <v>1190</v>
      </c>
      <c r="H72" s="109">
        <v>0</v>
      </c>
      <c r="I72" s="109">
        <v>26</v>
      </c>
      <c r="J72" s="109"/>
      <c r="K72" s="109">
        <v>0</v>
      </c>
      <c r="L72" s="109">
        <v>0</v>
      </c>
      <c r="M72" s="109">
        <v>0</v>
      </c>
      <c r="N72" s="109">
        <v>112</v>
      </c>
      <c r="O72" s="109">
        <v>1962158504</v>
      </c>
      <c r="P72" s="109">
        <v>143</v>
      </c>
      <c r="Q72" s="109">
        <v>0</v>
      </c>
      <c r="R72" s="109">
        <v>61</v>
      </c>
      <c r="S72" s="109">
        <v>725143635</v>
      </c>
      <c r="T72" s="109">
        <v>0</v>
      </c>
      <c r="U72" s="109">
        <v>0</v>
      </c>
      <c r="V72" s="108">
        <v>0</v>
      </c>
      <c r="W72" s="108">
        <v>0</v>
      </c>
      <c r="X72" s="108">
        <v>61</v>
      </c>
      <c r="Y72" s="110">
        <v>725143635</v>
      </c>
      <c r="Z72" s="16"/>
      <c r="AA72" s="699"/>
      <c r="AB72" s="64" t="s">
        <v>70</v>
      </c>
      <c r="AC72" s="434">
        <f>SUM(AC68:AC71)</f>
        <v>719223656</v>
      </c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</row>
    <row r="73" spans="1:78" s="68" customFormat="1" ht="24.75" customHeight="1">
      <c r="A73" s="42" t="s">
        <v>37</v>
      </c>
      <c r="B73" s="697" t="s">
        <v>83</v>
      </c>
      <c r="C73" s="697">
        <v>122</v>
      </c>
      <c r="D73" s="60">
        <v>2008</v>
      </c>
      <c r="E73" s="277">
        <v>56</v>
      </c>
      <c r="F73" s="278">
        <v>691690000</v>
      </c>
      <c r="G73" s="279"/>
      <c r="H73" s="280"/>
      <c r="I73" s="279">
        <v>0</v>
      </c>
      <c r="J73" s="279"/>
      <c r="K73" s="279">
        <v>0</v>
      </c>
      <c r="L73" s="279"/>
      <c r="M73" s="279"/>
      <c r="N73" s="279">
        <v>0</v>
      </c>
      <c r="O73" s="279">
        <v>0</v>
      </c>
      <c r="P73" s="281">
        <v>0</v>
      </c>
      <c r="Q73" s="281">
        <v>0</v>
      </c>
      <c r="R73" s="281">
        <v>0</v>
      </c>
      <c r="S73" s="281">
        <v>0</v>
      </c>
      <c r="T73" s="281">
        <v>0</v>
      </c>
      <c r="U73" s="281">
        <v>0</v>
      </c>
      <c r="V73" s="282"/>
      <c r="W73" s="282"/>
      <c r="X73" s="283">
        <v>0</v>
      </c>
      <c r="Y73" s="284">
        <v>0</v>
      </c>
      <c r="Z73" s="16"/>
      <c r="AA73" s="697" t="s">
        <v>83</v>
      </c>
      <c r="AB73" s="60">
        <v>2008</v>
      </c>
      <c r="AC73" s="420">
        <v>0</v>
      </c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</row>
    <row r="74" spans="1:78" s="68" customFormat="1" ht="24.75" customHeight="1">
      <c r="A74" s="42"/>
      <c r="B74" s="698"/>
      <c r="C74" s="698"/>
      <c r="D74" s="60">
        <v>2009</v>
      </c>
      <c r="E74" s="33">
        <v>277</v>
      </c>
      <c r="F74" s="136">
        <v>7640932003</v>
      </c>
      <c r="G74" s="103"/>
      <c r="H74" s="103">
        <v>0</v>
      </c>
      <c r="I74" s="103">
        <v>51</v>
      </c>
      <c r="J74" s="103">
        <v>144</v>
      </c>
      <c r="K74" s="103">
        <v>2</v>
      </c>
      <c r="L74" s="103"/>
      <c r="M74" s="103">
        <v>0</v>
      </c>
      <c r="N74" s="103">
        <v>122</v>
      </c>
      <c r="O74" s="103">
        <v>3795647071</v>
      </c>
      <c r="P74" s="103">
        <v>61</v>
      </c>
      <c r="Q74" s="103">
        <v>1051612836</v>
      </c>
      <c r="R74" s="103">
        <v>61</v>
      </c>
      <c r="S74" s="103">
        <v>1025374725</v>
      </c>
      <c r="T74" s="103">
        <v>61</v>
      </c>
      <c r="U74" s="103">
        <v>1025374725</v>
      </c>
      <c r="V74" s="120"/>
      <c r="W74" s="120"/>
      <c r="X74" s="104">
        <v>61</v>
      </c>
      <c r="Y74" s="105">
        <v>1025374725</v>
      </c>
      <c r="Z74" s="16"/>
      <c r="AA74" s="698"/>
      <c r="AB74" s="60">
        <v>2009</v>
      </c>
      <c r="AC74" s="331">
        <v>1012417892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</row>
    <row r="75" spans="1:78" s="68" customFormat="1" ht="24.75" customHeight="1" thickBot="1">
      <c r="A75" s="42"/>
      <c r="B75" s="698"/>
      <c r="C75" s="698"/>
      <c r="D75" s="58">
        <v>2010</v>
      </c>
      <c r="E75" s="271">
        <v>194</v>
      </c>
      <c r="F75" s="136">
        <v>1764569462</v>
      </c>
      <c r="G75" s="136"/>
      <c r="H75" s="136">
        <v>0</v>
      </c>
      <c r="I75" s="136">
        <v>-5</v>
      </c>
      <c r="J75" s="136">
        <v>0</v>
      </c>
      <c r="K75" s="136">
        <v>0</v>
      </c>
      <c r="L75" s="136"/>
      <c r="M75" s="136">
        <v>0</v>
      </c>
      <c r="N75" s="136">
        <v>18</v>
      </c>
      <c r="O75" s="136">
        <v>803462556</v>
      </c>
      <c r="P75" s="136">
        <v>57</v>
      </c>
      <c r="Q75" s="136">
        <v>1041437073</v>
      </c>
      <c r="R75" s="136">
        <v>47</v>
      </c>
      <c r="S75" s="136">
        <v>911805633</v>
      </c>
      <c r="T75" s="136">
        <v>47</v>
      </c>
      <c r="U75" s="136">
        <v>911805633</v>
      </c>
      <c r="V75" s="136"/>
      <c r="W75" s="136"/>
      <c r="X75" s="136">
        <v>47</v>
      </c>
      <c r="Y75" s="105">
        <v>911805633</v>
      </c>
      <c r="Z75" s="16"/>
      <c r="AA75" s="698"/>
      <c r="AB75" s="58">
        <v>2010</v>
      </c>
      <c r="AC75" s="419">
        <v>924762436</v>
      </c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</row>
    <row r="76" spans="1:78" s="68" customFormat="1" ht="24.75" customHeight="1" thickBot="1">
      <c r="A76" s="42"/>
      <c r="B76" s="699"/>
      <c r="C76" s="699"/>
      <c r="D76" s="64" t="s">
        <v>70</v>
      </c>
      <c r="E76" s="106">
        <v>527</v>
      </c>
      <c r="F76" s="137">
        <v>10097191465</v>
      </c>
      <c r="G76" s="109">
        <v>0</v>
      </c>
      <c r="H76" s="109">
        <v>0</v>
      </c>
      <c r="I76" s="109">
        <v>46</v>
      </c>
      <c r="J76" s="109">
        <v>144</v>
      </c>
      <c r="K76" s="109">
        <v>2</v>
      </c>
      <c r="L76" s="109">
        <v>0</v>
      </c>
      <c r="M76" s="109">
        <v>0</v>
      </c>
      <c r="N76" s="109">
        <v>140</v>
      </c>
      <c r="O76" s="109">
        <v>4599109627</v>
      </c>
      <c r="P76" s="109">
        <v>118</v>
      </c>
      <c r="Q76" s="109">
        <v>2093049909</v>
      </c>
      <c r="R76" s="109">
        <v>108</v>
      </c>
      <c r="S76" s="109">
        <v>1937180358</v>
      </c>
      <c r="T76" s="109">
        <v>108</v>
      </c>
      <c r="U76" s="109">
        <v>1937180358</v>
      </c>
      <c r="V76" s="108">
        <v>0</v>
      </c>
      <c r="W76" s="108">
        <v>0</v>
      </c>
      <c r="X76" s="108">
        <v>108</v>
      </c>
      <c r="Y76" s="110">
        <v>1937180358</v>
      </c>
      <c r="Z76" s="16"/>
      <c r="AA76" s="699"/>
      <c r="AB76" s="64" t="s">
        <v>70</v>
      </c>
      <c r="AC76" s="426">
        <f>SUM(AC73:AC75)</f>
        <v>1937180328</v>
      </c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</row>
    <row r="77" spans="1:78" s="68" customFormat="1" ht="24.75" customHeight="1">
      <c r="A77" s="42" t="s">
        <v>39</v>
      </c>
      <c r="B77" s="697" t="s">
        <v>38</v>
      </c>
      <c r="C77" s="697">
        <v>121</v>
      </c>
      <c r="D77" s="60">
        <v>2008</v>
      </c>
      <c r="E77" s="33">
        <v>303</v>
      </c>
      <c r="F77" s="135">
        <v>24492117000</v>
      </c>
      <c r="G77" s="114"/>
      <c r="H77" s="113"/>
      <c r="I77" s="114">
        <v>107</v>
      </c>
      <c r="J77" s="114"/>
      <c r="K77" s="114">
        <v>8</v>
      </c>
      <c r="L77" s="114"/>
      <c r="M77" s="114"/>
      <c r="N77" s="114">
        <v>108</v>
      </c>
      <c r="O77" s="114">
        <v>7362500000</v>
      </c>
      <c r="P77" s="115">
        <v>0</v>
      </c>
      <c r="Q77" s="115">
        <v>0</v>
      </c>
      <c r="R77" s="115">
        <v>0</v>
      </c>
      <c r="S77" s="115">
        <v>0</v>
      </c>
      <c r="T77" s="115">
        <v>0</v>
      </c>
      <c r="U77" s="115">
        <v>0</v>
      </c>
      <c r="V77" s="99"/>
      <c r="W77" s="99"/>
      <c r="X77" s="34">
        <v>0</v>
      </c>
      <c r="Y77" s="35">
        <v>0</v>
      </c>
      <c r="Z77" s="16"/>
      <c r="AA77" s="697" t="s">
        <v>38</v>
      </c>
      <c r="AB77" s="60">
        <v>2008</v>
      </c>
      <c r="AC77" s="363">
        <v>0</v>
      </c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</row>
    <row r="78" spans="1:78" s="297" customFormat="1" ht="24.75" customHeight="1">
      <c r="A78" s="298"/>
      <c r="B78" s="698"/>
      <c r="C78" s="698"/>
      <c r="D78" s="60">
        <v>2009</v>
      </c>
      <c r="E78" s="33">
        <v>0</v>
      </c>
      <c r="F78" s="135">
        <v>0</v>
      </c>
      <c r="G78" s="114"/>
      <c r="H78" s="114">
        <v>0</v>
      </c>
      <c r="I78" s="114">
        <v>-3</v>
      </c>
      <c r="J78" s="114"/>
      <c r="K78" s="114">
        <v>5</v>
      </c>
      <c r="L78" s="114">
        <v>5</v>
      </c>
      <c r="M78" s="114">
        <v>0</v>
      </c>
      <c r="N78" s="114">
        <v>70</v>
      </c>
      <c r="O78" s="114">
        <v>7464611000</v>
      </c>
      <c r="P78" s="114">
        <v>61</v>
      </c>
      <c r="Q78" s="114">
        <v>1361063000</v>
      </c>
      <c r="R78" s="115">
        <v>32</v>
      </c>
      <c r="S78" s="115">
        <v>896410000</v>
      </c>
      <c r="T78" s="115">
        <v>32</v>
      </c>
      <c r="U78" s="115">
        <v>775735000</v>
      </c>
      <c r="V78" s="34">
        <v>56</v>
      </c>
      <c r="W78" s="34">
        <v>1059484432</v>
      </c>
      <c r="X78" s="34">
        <v>88</v>
      </c>
      <c r="Y78" s="35">
        <v>1835219432</v>
      </c>
      <c r="Z78" s="16"/>
      <c r="AA78" s="698"/>
      <c r="AB78" s="60">
        <v>2009</v>
      </c>
      <c r="AC78" s="332">
        <v>1714544182</v>
      </c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</row>
    <row r="79" spans="1:78" s="68" customFormat="1" ht="24.75" customHeight="1" thickBot="1">
      <c r="A79" s="42"/>
      <c r="B79" s="698"/>
      <c r="C79" s="698"/>
      <c r="D79" s="58">
        <v>2010</v>
      </c>
      <c r="E79" s="271">
        <v>282</v>
      </c>
      <c r="F79" s="272">
        <v>30226398000</v>
      </c>
      <c r="G79" s="273"/>
      <c r="H79" s="273"/>
      <c r="I79" s="273">
        <v>17</v>
      </c>
      <c r="J79" s="273"/>
      <c r="K79" s="273">
        <v>1</v>
      </c>
      <c r="L79" s="273">
        <v>1</v>
      </c>
      <c r="M79" s="273">
        <v>20</v>
      </c>
      <c r="N79" s="273">
        <v>-2</v>
      </c>
      <c r="O79" s="273">
        <v>-43854000</v>
      </c>
      <c r="P79" s="273">
        <v>51</v>
      </c>
      <c r="Q79" s="273">
        <v>1454294000</v>
      </c>
      <c r="R79" s="307">
        <v>49</v>
      </c>
      <c r="S79" s="307">
        <v>1110317000</v>
      </c>
      <c r="T79" s="307">
        <v>49</v>
      </c>
      <c r="U79" s="307">
        <v>599711000</v>
      </c>
      <c r="V79" s="275"/>
      <c r="W79" s="275"/>
      <c r="X79" s="275">
        <v>49</v>
      </c>
      <c r="Y79" s="276">
        <v>599711000</v>
      </c>
      <c r="Z79" s="16"/>
      <c r="AA79" s="698"/>
      <c r="AB79" s="58">
        <v>2010</v>
      </c>
      <c r="AC79" s="419">
        <v>696254551</v>
      </c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</row>
    <row r="80" spans="1:78" s="68" customFormat="1" ht="24.75" customHeight="1" thickBot="1">
      <c r="A80" s="42"/>
      <c r="B80" s="699"/>
      <c r="C80" s="699"/>
      <c r="D80" s="64" t="s">
        <v>70</v>
      </c>
      <c r="E80" s="106">
        <v>585</v>
      </c>
      <c r="F80" s="137">
        <v>54718515000</v>
      </c>
      <c r="G80" s="109">
        <v>0</v>
      </c>
      <c r="H80" s="109">
        <v>0</v>
      </c>
      <c r="I80" s="109">
        <v>121</v>
      </c>
      <c r="J80" s="109">
        <v>0</v>
      </c>
      <c r="K80" s="109">
        <v>14</v>
      </c>
      <c r="L80" s="109">
        <v>6</v>
      </c>
      <c r="M80" s="109">
        <v>20</v>
      </c>
      <c r="N80" s="109">
        <v>176</v>
      </c>
      <c r="O80" s="109">
        <v>14783257000</v>
      </c>
      <c r="P80" s="109">
        <v>112</v>
      </c>
      <c r="Q80" s="109">
        <v>2815357000</v>
      </c>
      <c r="R80" s="109">
        <v>81</v>
      </c>
      <c r="S80" s="109">
        <v>2006727000</v>
      </c>
      <c r="T80" s="109">
        <v>81</v>
      </c>
      <c r="U80" s="109">
        <v>1375446000</v>
      </c>
      <c r="V80" s="108">
        <v>56</v>
      </c>
      <c r="W80" s="108">
        <v>1059484432</v>
      </c>
      <c r="X80" s="108">
        <v>137</v>
      </c>
      <c r="Y80" s="110">
        <v>2434930432</v>
      </c>
      <c r="Z80" s="16"/>
      <c r="AA80" s="699"/>
      <c r="AB80" s="64" t="s">
        <v>70</v>
      </c>
      <c r="AC80" s="427">
        <f>SUM(AC77:AC79)</f>
        <v>2410798733</v>
      </c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</row>
    <row r="81" spans="1:78" s="68" customFormat="1" ht="24.75" customHeight="1">
      <c r="A81" s="42" t="s">
        <v>41</v>
      </c>
      <c r="B81" s="697" t="s">
        <v>40</v>
      </c>
      <c r="C81" s="697">
        <v>121</v>
      </c>
      <c r="D81" s="60">
        <v>2008</v>
      </c>
      <c r="E81" s="33">
        <v>3046</v>
      </c>
      <c r="F81" s="135">
        <v>14139113000</v>
      </c>
      <c r="G81" s="114"/>
      <c r="H81" s="113"/>
      <c r="I81" s="114">
        <v>1022</v>
      </c>
      <c r="J81" s="114"/>
      <c r="K81" s="114">
        <v>9</v>
      </c>
      <c r="L81" s="114"/>
      <c r="M81" s="114"/>
      <c r="N81" s="114">
        <v>1935</v>
      </c>
      <c r="O81" s="114">
        <v>9748838000</v>
      </c>
      <c r="P81" s="115"/>
      <c r="Q81" s="115"/>
      <c r="R81" s="115"/>
      <c r="S81" s="115"/>
      <c r="T81" s="115"/>
      <c r="U81" s="115"/>
      <c r="V81" s="99"/>
      <c r="W81" s="99"/>
      <c r="X81" s="34">
        <v>0</v>
      </c>
      <c r="Y81" s="35">
        <v>0</v>
      </c>
      <c r="Z81" s="16"/>
      <c r="AA81" s="697" t="s">
        <v>40</v>
      </c>
      <c r="AB81" s="60">
        <v>2008</v>
      </c>
      <c r="AC81" s="433">
        <v>0</v>
      </c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</row>
    <row r="82" spans="1:78" s="297" customFormat="1" ht="24.75" customHeight="1">
      <c r="A82" s="298"/>
      <c r="B82" s="698"/>
      <c r="C82" s="698"/>
      <c r="D82" s="60">
        <v>2009</v>
      </c>
      <c r="E82" s="33">
        <v>-5</v>
      </c>
      <c r="F82" s="135">
        <v>0</v>
      </c>
      <c r="G82" s="114"/>
      <c r="H82" s="114">
        <v>0</v>
      </c>
      <c r="I82" s="114">
        <v>-12</v>
      </c>
      <c r="J82" s="114"/>
      <c r="K82" s="114">
        <v>11</v>
      </c>
      <c r="L82" s="114">
        <v>7</v>
      </c>
      <c r="M82" s="114">
        <v>0</v>
      </c>
      <c r="N82" s="114">
        <v>68</v>
      </c>
      <c r="O82" s="114">
        <v>423909000</v>
      </c>
      <c r="P82" s="114">
        <v>1646</v>
      </c>
      <c r="Q82" s="114">
        <v>6491214000</v>
      </c>
      <c r="R82" s="114">
        <v>1420</v>
      </c>
      <c r="S82" s="114">
        <v>5543032000</v>
      </c>
      <c r="T82" s="114">
        <v>1420</v>
      </c>
      <c r="U82" s="114">
        <v>5543032000</v>
      </c>
      <c r="V82" s="99">
        <v>0</v>
      </c>
      <c r="W82" s="99">
        <v>0</v>
      </c>
      <c r="X82" s="34">
        <v>1420</v>
      </c>
      <c r="Y82" s="35">
        <v>5543032000</v>
      </c>
      <c r="Z82" s="16"/>
      <c r="AA82" s="698"/>
      <c r="AB82" s="60">
        <v>2009</v>
      </c>
      <c r="AC82" s="333">
        <v>5556035022</v>
      </c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</row>
    <row r="83" spans="1:78" s="68" customFormat="1" ht="24.75" customHeight="1" thickBot="1">
      <c r="A83" s="42"/>
      <c r="B83" s="698"/>
      <c r="C83" s="698"/>
      <c r="D83" s="58">
        <v>2010</v>
      </c>
      <c r="E83" s="271">
        <v>-4</v>
      </c>
      <c r="F83" s="272"/>
      <c r="G83" s="273"/>
      <c r="H83" s="273"/>
      <c r="I83" s="273">
        <v>-1</v>
      </c>
      <c r="J83" s="273"/>
      <c r="K83" s="273"/>
      <c r="L83" s="273">
        <v>45</v>
      </c>
      <c r="M83" s="273"/>
      <c r="N83" s="273">
        <v>-47</v>
      </c>
      <c r="O83" s="273">
        <v>-200596000</v>
      </c>
      <c r="P83" s="273">
        <v>190</v>
      </c>
      <c r="Q83" s="273">
        <v>1052150000</v>
      </c>
      <c r="R83" s="273">
        <v>286</v>
      </c>
      <c r="S83" s="273">
        <v>1340382000</v>
      </c>
      <c r="T83" s="273">
        <v>286</v>
      </c>
      <c r="U83" s="273">
        <v>1340382000</v>
      </c>
      <c r="V83" s="274"/>
      <c r="W83" s="274"/>
      <c r="X83" s="275">
        <v>286</v>
      </c>
      <c r="Y83" s="276">
        <v>1340382000</v>
      </c>
      <c r="Z83" s="16"/>
      <c r="AA83" s="698"/>
      <c r="AB83" s="58">
        <v>2010</v>
      </c>
      <c r="AC83" s="432">
        <v>1330500871</v>
      </c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</row>
    <row r="84" spans="1:78" s="68" customFormat="1" ht="24.75" customHeight="1" thickBot="1">
      <c r="A84" s="42"/>
      <c r="B84" s="699"/>
      <c r="C84" s="699"/>
      <c r="D84" s="64" t="s">
        <v>70</v>
      </c>
      <c r="E84" s="106">
        <v>3037</v>
      </c>
      <c r="F84" s="137">
        <v>14139113000</v>
      </c>
      <c r="G84" s="109">
        <v>0</v>
      </c>
      <c r="H84" s="109">
        <v>0</v>
      </c>
      <c r="I84" s="109">
        <v>1009</v>
      </c>
      <c r="J84" s="109">
        <v>0</v>
      </c>
      <c r="K84" s="109">
        <v>20</v>
      </c>
      <c r="L84" s="109">
        <v>52</v>
      </c>
      <c r="M84" s="109">
        <v>0</v>
      </c>
      <c r="N84" s="109">
        <v>1956</v>
      </c>
      <c r="O84" s="109">
        <v>9972151000</v>
      </c>
      <c r="P84" s="109">
        <v>1836</v>
      </c>
      <c r="Q84" s="109">
        <v>7543364000</v>
      </c>
      <c r="R84" s="109">
        <v>1706</v>
      </c>
      <c r="S84" s="109">
        <v>6883414000</v>
      </c>
      <c r="T84" s="109">
        <v>1706</v>
      </c>
      <c r="U84" s="109">
        <v>6883414000</v>
      </c>
      <c r="V84" s="108">
        <v>0</v>
      </c>
      <c r="W84" s="108">
        <v>0</v>
      </c>
      <c r="X84" s="108">
        <v>1706</v>
      </c>
      <c r="Y84" s="110">
        <v>6883414000</v>
      </c>
      <c r="Z84" s="16"/>
      <c r="AA84" s="699"/>
      <c r="AB84" s="64" t="s">
        <v>70</v>
      </c>
      <c r="AC84" s="427">
        <f>SUM(AC81:AC83)</f>
        <v>6886535893</v>
      </c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</row>
    <row r="85" spans="1:78" s="68" customFormat="1" ht="24.75" customHeight="1">
      <c r="A85" s="42" t="s">
        <v>43</v>
      </c>
      <c r="B85" s="697" t="s">
        <v>105</v>
      </c>
      <c r="C85" s="697">
        <v>121</v>
      </c>
      <c r="D85" s="60">
        <v>2008</v>
      </c>
      <c r="E85" s="33">
        <v>816</v>
      </c>
      <c r="F85" s="135">
        <v>34057400000</v>
      </c>
      <c r="G85" s="114"/>
      <c r="H85" s="113"/>
      <c r="I85" s="114">
        <v>145</v>
      </c>
      <c r="J85" s="114"/>
      <c r="K85" s="114">
        <v>4</v>
      </c>
      <c r="L85" s="114"/>
      <c r="M85" s="114"/>
      <c r="N85" s="114">
        <v>638</v>
      </c>
      <c r="O85" s="114">
        <v>28370269000</v>
      </c>
      <c r="P85" s="115">
        <v>0</v>
      </c>
      <c r="Q85" s="115">
        <v>0</v>
      </c>
      <c r="R85" s="115">
        <v>0</v>
      </c>
      <c r="S85" s="115">
        <v>0</v>
      </c>
      <c r="T85" s="115">
        <v>0</v>
      </c>
      <c r="U85" s="115">
        <v>0</v>
      </c>
      <c r="V85" s="99"/>
      <c r="W85" s="99"/>
      <c r="X85" s="34">
        <v>0</v>
      </c>
      <c r="Y85" s="35">
        <v>0</v>
      </c>
      <c r="Z85" s="16"/>
      <c r="AA85" s="697" t="s">
        <v>105</v>
      </c>
      <c r="AB85" s="60">
        <v>2008</v>
      </c>
      <c r="AC85" s="433">
        <v>0</v>
      </c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</row>
    <row r="86" spans="1:78" s="297" customFormat="1" ht="24.75" customHeight="1">
      <c r="A86" s="298"/>
      <c r="B86" s="698"/>
      <c r="C86" s="698"/>
      <c r="D86" s="60">
        <v>2009</v>
      </c>
      <c r="E86" s="33">
        <v>0</v>
      </c>
      <c r="F86" s="135"/>
      <c r="G86" s="114"/>
      <c r="H86" s="114">
        <v>0</v>
      </c>
      <c r="I86" s="114">
        <v>-40</v>
      </c>
      <c r="J86" s="114"/>
      <c r="K86" s="114">
        <v>3</v>
      </c>
      <c r="L86" s="114">
        <v>2</v>
      </c>
      <c r="M86" s="114">
        <v>0</v>
      </c>
      <c r="N86" s="114">
        <v>60</v>
      </c>
      <c r="O86" s="114">
        <v>2469762000</v>
      </c>
      <c r="P86" s="114">
        <v>280</v>
      </c>
      <c r="Q86" s="114">
        <v>5923856000</v>
      </c>
      <c r="R86" s="114">
        <v>188</v>
      </c>
      <c r="S86" s="114">
        <v>4465930000</v>
      </c>
      <c r="T86" s="114">
        <v>188</v>
      </c>
      <c r="U86" s="114">
        <v>4013739000</v>
      </c>
      <c r="V86" s="34">
        <v>154</v>
      </c>
      <c r="W86" s="34">
        <v>1666745713</v>
      </c>
      <c r="X86" s="34">
        <v>342</v>
      </c>
      <c r="Y86" s="35">
        <v>5680484713</v>
      </c>
      <c r="Z86" s="16"/>
      <c r="AA86" s="698"/>
      <c r="AB86" s="60">
        <v>2009</v>
      </c>
      <c r="AC86" s="334">
        <v>5377588629</v>
      </c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</row>
    <row r="87" spans="1:78" s="68" customFormat="1" ht="24.75" customHeight="1" thickBot="1">
      <c r="A87" s="42"/>
      <c r="B87" s="698"/>
      <c r="C87" s="698"/>
      <c r="D87" s="58">
        <v>2010</v>
      </c>
      <c r="E87" s="271"/>
      <c r="F87" s="272"/>
      <c r="G87" s="273"/>
      <c r="H87" s="273"/>
      <c r="I87" s="273">
        <v>2</v>
      </c>
      <c r="J87" s="273"/>
      <c r="K87" s="273">
        <v>0</v>
      </c>
      <c r="L87" s="273">
        <v>10</v>
      </c>
      <c r="M87" s="273"/>
      <c r="N87" s="273">
        <v>-8</v>
      </c>
      <c r="O87" s="273">
        <v>-283264000</v>
      </c>
      <c r="P87" s="273">
        <v>187</v>
      </c>
      <c r="Q87" s="273">
        <v>3498176000</v>
      </c>
      <c r="R87" s="273">
        <v>184</v>
      </c>
      <c r="S87" s="273">
        <v>3298991000</v>
      </c>
      <c r="T87" s="273">
        <v>184</v>
      </c>
      <c r="U87" s="273">
        <v>2322109000</v>
      </c>
      <c r="V87" s="275"/>
      <c r="W87" s="275"/>
      <c r="X87" s="275">
        <v>184</v>
      </c>
      <c r="Y87" s="276">
        <v>2322109000</v>
      </c>
      <c r="Z87" s="16"/>
      <c r="AA87" s="698"/>
      <c r="AB87" s="58">
        <v>2010</v>
      </c>
      <c r="AC87" s="432">
        <v>2508297615</v>
      </c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</row>
    <row r="88" spans="1:78" s="68" customFormat="1" ht="24.75" customHeight="1" thickBot="1">
      <c r="A88" s="42"/>
      <c r="B88" s="699"/>
      <c r="C88" s="699"/>
      <c r="D88" s="64" t="s">
        <v>70</v>
      </c>
      <c r="E88" s="106">
        <v>816</v>
      </c>
      <c r="F88" s="137">
        <v>34057400000</v>
      </c>
      <c r="G88" s="109">
        <v>0</v>
      </c>
      <c r="H88" s="109">
        <v>0</v>
      </c>
      <c r="I88" s="109">
        <v>107</v>
      </c>
      <c r="J88" s="109">
        <v>0</v>
      </c>
      <c r="K88" s="109">
        <v>7</v>
      </c>
      <c r="L88" s="109">
        <v>12</v>
      </c>
      <c r="M88" s="109">
        <v>0</v>
      </c>
      <c r="N88" s="109">
        <v>690</v>
      </c>
      <c r="O88" s="109">
        <v>30556767000</v>
      </c>
      <c r="P88" s="109">
        <v>467</v>
      </c>
      <c r="Q88" s="109">
        <v>9422032000</v>
      </c>
      <c r="R88" s="109">
        <v>372</v>
      </c>
      <c r="S88" s="109">
        <v>7764921000</v>
      </c>
      <c r="T88" s="109">
        <v>372</v>
      </c>
      <c r="U88" s="109">
        <v>6335848000</v>
      </c>
      <c r="V88" s="108">
        <v>154</v>
      </c>
      <c r="W88" s="108">
        <v>1666745713</v>
      </c>
      <c r="X88" s="108">
        <v>526</v>
      </c>
      <c r="Y88" s="110">
        <v>8002593713</v>
      </c>
      <c r="Z88" s="16"/>
      <c r="AA88" s="699"/>
      <c r="AB88" s="64" t="s">
        <v>70</v>
      </c>
      <c r="AC88" s="427">
        <f>SUM(AC85:AC87)</f>
        <v>7885886244</v>
      </c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68" customFormat="1" ht="24.75" customHeight="1">
      <c r="A89" s="42"/>
      <c r="B89" s="697" t="s">
        <v>131</v>
      </c>
      <c r="C89" s="697" t="s">
        <v>215</v>
      </c>
      <c r="D89" s="60">
        <v>2008</v>
      </c>
      <c r="E89" s="33">
        <v>547</v>
      </c>
      <c r="F89" s="135">
        <v>58322189000</v>
      </c>
      <c r="G89" s="114"/>
      <c r="H89" s="113"/>
      <c r="I89" s="114">
        <v>105</v>
      </c>
      <c r="J89" s="114"/>
      <c r="K89" s="114">
        <v>9</v>
      </c>
      <c r="L89" s="114"/>
      <c r="M89" s="114"/>
      <c r="N89" s="114">
        <v>371</v>
      </c>
      <c r="O89" s="114">
        <v>39954626933</v>
      </c>
      <c r="P89" s="115">
        <v>0</v>
      </c>
      <c r="Q89" s="115">
        <v>0</v>
      </c>
      <c r="R89" s="115">
        <v>0</v>
      </c>
      <c r="S89" s="115">
        <v>0</v>
      </c>
      <c r="T89" s="115">
        <v>0</v>
      </c>
      <c r="U89" s="115">
        <v>0</v>
      </c>
      <c r="V89" s="99"/>
      <c r="W89" s="99"/>
      <c r="X89" s="34">
        <v>0</v>
      </c>
      <c r="Y89" s="35">
        <v>0</v>
      </c>
      <c r="Z89" s="16"/>
      <c r="AA89" s="359" t="s">
        <v>154</v>
      </c>
      <c r="AB89" s="316">
        <v>2007</v>
      </c>
      <c r="AC89" s="363">
        <v>0</v>
      </c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</row>
    <row r="90" spans="1:78" s="297" customFormat="1" ht="24.75" customHeight="1">
      <c r="A90" s="298"/>
      <c r="B90" s="698"/>
      <c r="C90" s="698"/>
      <c r="D90" s="60">
        <v>2009</v>
      </c>
      <c r="E90" s="33">
        <v>0</v>
      </c>
      <c r="F90" s="135">
        <v>0</v>
      </c>
      <c r="G90" s="114"/>
      <c r="H90" s="114">
        <v>0</v>
      </c>
      <c r="I90" s="114">
        <v>-21</v>
      </c>
      <c r="J90" s="114"/>
      <c r="K90" s="114">
        <v>0</v>
      </c>
      <c r="L90" s="114">
        <v>7</v>
      </c>
      <c r="M90" s="114">
        <v>1</v>
      </c>
      <c r="N90" s="114">
        <v>71</v>
      </c>
      <c r="O90" s="114">
        <v>7982365709</v>
      </c>
      <c r="P90" s="114">
        <v>322</v>
      </c>
      <c r="Q90" s="114">
        <v>9780484325</v>
      </c>
      <c r="R90" s="114">
        <v>240</v>
      </c>
      <c r="S90" s="114">
        <v>6653895000</v>
      </c>
      <c r="T90" s="114">
        <v>240</v>
      </c>
      <c r="U90" s="114">
        <v>2500861285</v>
      </c>
      <c r="V90" s="34">
        <v>212</v>
      </c>
      <c r="W90" s="34">
        <v>5796855293</v>
      </c>
      <c r="X90" s="34">
        <v>452</v>
      </c>
      <c r="Y90" s="35">
        <v>8297716578</v>
      </c>
      <c r="Z90" s="16"/>
      <c r="AA90" s="729"/>
      <c r="AB90" s="734">
        <v>2008</v>
      </c>
      <c r="AC90" s="745">
        <v>0</v>
      </c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</row>
    <row r="91" spans="1:78" s="68" customFormat="1" ht="24.75" customHeight="1" thickBot="1">
      <c r="A91" s="42"/>
      <c r="B91" s="698"/>
      <c r="C91" s="698"/>
      <c r="D91" s="58">
        <v>2010</v>
      </c>
      <c r="E91" s="271"/>
      <c r="F91" s="272"/>
      <c r="G91" s="273"/>
      <c r="H91" s="273"/>
      <c r="I91" s="273"/>
      <c r="J91" s="273"/>
      <c r="K91" s="273"/>
      <c r="L91" s="273"/>
      <c r="M91" s="273"/>
      <c r="N91" s="273"/>
      <c r="O91" s="273"/>
      <c r="P91" s="273">
        <v>215</v>
      </c>
      <c r="Q91" s="273">
        <v>7227358509</v>
      </c>
      <c r="R91" s="273">
        <v>195</v>
      </c>
      <c r="S91" s="273">
        <v>6819809013</v>
      </c>
      <c r="T91" s="273">
        <v>195</v>
      </c>
      <c r="U91" s="273">
        <v>6819809013</v>
      </c>
      <c r="V91" s="275"/>
      <c r="W91" s="275"/>
      <c r="X91" s="275">
        <v>195</v>
      </c>
      <c r="Y91" s="276">
        <v>6819809013</v>
      </c>
      <c r="Z91" s="16"/>
      <c r="AA91" s="729"/>
      <c r="AB91" s="736"/>
      <c r="AC91" s="746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</row>
    <row r="92" spans="1:78" s="68" customFormat="1" ht="24.75" customHeight="1" thickBot="1">
      <c r="A92" s="42"/>
      <c r="B92" s="699"/>
      <c r="C92" s="698"/>
      <c r="D92" s="64" t="s">
        <v>70</v>
      </c>
      <c r="E92" s="106">
        <v>547</v>
      </c>
      <c r="F92" s="137">
        <v>58322189000</v>
      </c>
      <c r="G92" s="109">
        <v>0</v>
      </c>
      <c r="H92" s="109">
        <v>0</v>
      </c>
      <c r="I92" s="109">
        <v>84</v>
      </c>
      <c r="J92" s="109">
        <v>0</v>
      </c>
      <c r="K92" s="109">
        <v>9</v>
      </c>
      <c r="L92" s="109">
        <v>7</v>
      </c>
      <c r="M92" s="109">
        <v>1</v>
      </c>
      <c r="N92" s="109">
        <v>442</v>
      </c>
      <c r="O92" s="109">
        <v>47936992642</v>
      </c>
      <c r="P92" s="109">
        <v>537</v>
      </c>
      <c r="Q92" s="109">
        <v>17007842834</v>
      </c>
      <c r="R92" s="109">
        <v>435</v>
      </c>
      <c r="S92" s="109">
        <v>13473704013</v>
      </c>
      <c r="T92" s="109">
        <v>435</v>
      </c>
      <c r="U92" s="109">
        <v>9320670298</v>
      </c>
      <c r="V92" s="108">
        <v>212</v>
      </c>
      <c r="W92" s="108">
        <v>5796855293</v>
      </c>
      <c r="X92" s="108">
        <v>647</v>
      </c>
      <c r="Y92" s="110">
        <v>15117525591</v>
      </c>
      <c r="Z92" s="16"/>
      <c r="AA92" s="729"/>
      <c r="AB92" s="734">
        <v>2009</v>
      </c>
      <c r="AC92" s="747">
        <v>11299217237</v>
      </c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</row>
    <row r="93" spans="1:78" s="297" customFormat="1" ht="24.75" customHeight="1">
      <c r="A93" s="298"/>
      <c r="B93" s="697" t="s">
        <v>132</v>
      </c>
      <c r="C93" s="698"/>
      <c r="D93" s="60">
        <v>2009</v>
      </c>
      <c r="E93" s="33">
        <v>571</v>
      </c>
      <c r="F93" s="309">
        <v>76085422363</v>
      </c>
      <c r="G93" s="152"/>
      <c r="H93" s="152">
        <v>0</v>
      </c>
      <c r="I93" s="152">
        <v>94</v>
      </c>
      <c r="J93" s="152">
        <v>312</v>
      </c>
      <c r="K93" s="152">
        <v>4</v>
      </c>
      <c r="L93" s="152"/>
      <c r="M93" s="152">
        <v>1</v>
      </c>
      <c r="N93" s="152"/>
      <c r="O93" s="152"/>
      <c r="P93" s="152"/>
      <c r="Q93" s="152"/>
      <c r="R93" s="152"/>
      <c r="S93" s="152"/>
      <c r="T93" s="152"/>
      <c r="U93" s="152"/>
      <c r="V93" s="30"/>
      <c r="W93" s="30"/>
      <c r="X93" s="30">
        <v>0</v>
      </c>
      <c r="Y93" s="165">
        <v>0</v>
      </c>
      <c r="Z93" s="16"/>
      <c r="AA93" s="729"/>
      <c r="AB93" s="736"/>
      <c r="AC93" s="748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</row>
    <row r="94" spans="1:78" s="68" customFormat="1" ht="24.75" customHeight="1" thickBot="1">
      <c r="A94" s="42"/>
      <c r="B94" s="698"/>
      <c r="C94" s="698"/>
      <c r="D94" s="58">
        <v>2010</v>
      </c>
      <c r="E94" s="271"/>
      <c r="F94" s="272"/>
      <c r="G94" s="273"/>
      <c r="H94" s="273"/>
      <c r="I94" s="273"/>
      <c r="J94" s="273"/>
      <c r="K94" s="273"/>
      <c r="L94" s="273"/>
      <c r="M94" s="273">
        <v>6</v>
      </c>
      <c r="N94" s="273">
        <v>152</v>
      </c>
      <c r="O94" s="273">
        <v>30101978718</v>
      </c>
      <c r="P94" s="273">
        <v>8</v>
      </c>
      <c r="Q94" s="273"/>
      <c r="R94" s="273"/>
      <c r="S94" s="273"/>
      <c r="T94" s="273"/>
      <c r="U94" s="273"/>
      <c r="V94" s="126"/>
      <c r="W94" s="126"/>
      <c r="X94" s="126">
        <v>0</v>
      </c>
      <c r="Y94" s="301">
        <v>0</v>
      </c>
      <c r="Z94" s="16"/>
      <c r="AA94" s="729"/>
      <c r="AB94" s="315">
        <v>2010</v>
      </c>
      <c r="AC94" s="362">
        <v>3792413846</v>
      </c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</row>
    <row r="95" spans="1:78" s="68" customFormat="1" ht="24.75" customHeight="1" thickBot="1">
      <c r="A95" s="42"/>
      <c r="B95" s="699"/>
      <c r="C95" s="699"/>
      <c r="D95" s="64" t="s">
        <v>70</v>
      </c>
      <c r="E95" s="106">
        <v>571</v>
      </c>
      <c r="F95" s="137">
        <v>76085422363</v>
      </c>
      <c r="G95" s="109">
        <v>0</v>
      </c>
      <c r="H95" s="109">
        <v>0</v>
      </c>
      <c r="I95" s="109">
        <v>94</v>
      </c>
      <c r="J95" s="109">
        <v>312</v>
      </c>
      <c r="K95" s="109">
        <v>4</v>
      </c>
      <c r="L95" s="109">
        <v>0</v>
      </c>
      <c r="M95" s="109">
        <v>7</v>
      </c>
      <c r="N95" s="109">
        <v>152</v>
      </c>
      <c r="O95" s="109">
        <v>30101978718</v>
      </c>
      <c r="P95" s="109">
        <v>8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8">
        <v>0</v>
      </c>
      <c r="W95" s="108">
        <v>0</v>
      </c>
      <c r="X95" s="108">
        <v>0</v>
      </c>
      <c r="Y95" s="110">
        <v>0</v>
      </c>
      <c r="Z95" s="16"/>
      <c r="AA95" s="730"/>
      <c r="AB95" s="64" t="s">
        <v>70</v>
      </c>
      <c r="AC95" s="426">
        <f>SUM(AC89:AC94)</f>
        <v>15091631083</v>
      </c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</row>
    <row r="96" spans="1:78" s="297" customFormat="1" ht="24.75" customHeight="1">
      <c r="A96" s="298"/>
      <c r="B96" s="697" t="s">
        <v>135</v>
      </c>
      <c r="C96" s="697" t="s">
        <v>215</v>
      </c>
      <c r="D96" s="60">
        <v>2009</v>
      </c>
      <c r="E96" s="33">
        <v>38</v>
      </c>
      <c r="F96" s="309">
        <v>10055800912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30"/>
      <c r="W96" s="30"/>
      <c r="X96" s="30">
        <v>0</v>
      </c>
      <c r="Y96" s="165">
        <v>0</v>
      </c>
      <c r="Z96" s="16"/>
      <c r="AA96" s="700" t="s">
        <v>135</v>
      </c>
      <c r="AB96" s="60">
        <v>2009</v>
      </c>
      <c r="AC96" s="420">
        <v>0</v>
      </c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</row>
    <row r="97" spans="1:78" s="68" customFormat="1" ht="24.75" customHeight="1" thickBot="1">
      <c r="A97" s="42"/>
      <c r="B97" s="698"/>
      <c r="C97" s="698"/>
      <c r="D97" s="58">
        <v>2010</v>
      </c>
      <c r="E97" s="271"/>
      <c r="F97" s="272"/>
      <c r="G97" s="273"/>
      <c r="H97" s="273"/>
      <c r="I97" s="273">
        <v>4</v>
      </c>
      <c r="J97" s="273"/>
      <c r="K97" s="273">
        <v>1</v>
      </c>
      <c r="L97" s="273"/>
      <c r="M97" s="273">
        <v>5</v>
      </c>
      <c r="N97" s="273">
        <v>31</v>
      </c>
      <c r="O97" s="273">
        <v>6950717832</v>
      </c>
      <c r="P97" s="273"/>
      <c r="Q97" s="273"/>
      <c r="R97" s="273"/>
      <c r="S97" s="273"/>
      <c r="T97" s="273"/>
      <c r="U97" s="273"/>
      <c r="V97" s="126"/>
      <c r="W97" s="126"/>
      <c r="X97" s="126">
        <v>0</v>
      </c>
      <c r="Y97" s="301">
        <v>0</v>
      </c>
      <c r="Z97" s="16"/>
      <c r="AA97" s="701"/>
      <c r="AB97" s="58">
        <v>2010</v>
      </c>
      <c r="AC97" s="362">
        <v>0</v>
      </c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</row>
    <row r="98" spans="1:78" s="68" customFormat="1" ht="24.75" customHeight="1" thickBot="1">
      <c r="A98" s="42"/>
      <c r="B98" s="699"/>
      <c r="C98" s="699"/>
      <c r="D98" s="64" t="s">
        <v>70</v>
      </c>
      <c r="E98" s="106">
        <v>38</v>
      </c>
      <c r="F98" s="137">
        <v>10055800912</v>
      </c>
      <c r="G98" s="109">
        <v>0</v>
      </c>
      <c r="H98" s="109">
        <v>0</v>
      </c>
      <c r="I98" s="109">
        <v>4</v>
      </c>
      <c r="J98" s="109">
        <v>0</v>
      </c>
      <c r="K98" s="109">
        <v>1</v>
      </c>
      <c r="L98" s="109">
        <v>0</v>
      </c>
      <c r="M98" s="109">
        <v>5</v>
      </c>
      <c r="N98" s="109">
        <v>31</v>
      </c>
      <c r="O98" s="109">
        <v>6950717832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8">
        <v>0</v>
      </c>
      <c r="W98" s="108">
        <v>0</v>
      </c>
      <c r="X98" s="108">
        <v>0</v>
      </c>
      <c r="Y98" s="110">
        <v>0</v>
      </c>
      <c r="Z98" s="16"/>
      <c r="AA98" s="702"/>
      <c r="AB98" s="64" t="s">
        <v>70</v>
      </c>
      <c r="AC98" s="427">
        <f>SUM(AC96:AC97)</f>
        <v>0</v>
      </c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</row>
    <row r="99" spans="1:78" s="68" customFormat="1" ht="24.75" customHeight="1">
      <c r="A99" s="42" t="s">
        <v>46</v>
      </c>
      <c r="B99" s="697" t="s">
        <v>45</v>
      </c>
      <c r="C99" s="697" t="s">
        <v>214</v>
      </c>
      <c r="D99" s="60">
        <v>2008</v>
      </c>
      <c r="E99" s="33">
        <v>442</v>
      </c>
      <c r="F99" s="97">
        <v>15678626411</v>
      </c>
      <c r="G99" s="31"/>
      <c r="H99" s="114">
        <v>5</v>
      </c>
      <c r="I99" s="114">
        <v>108</v>
      </c>
      <c r="J99" s="114"/>
      <c r="K99" s="114">
        <v>47</v>
      </c>
      <c r="L99" s="114">
        <v>11</v>
      </c>
      <c r="M99" s="114">
        <v>0</v>
      </c>
      <c r="N99" s="114">
        <v>268</v>
      </c>
      <c r="O99" s="114">
        <v>9290700855</v>
      </c>
      <c r="P99" s="34">
        <v>3</v>
      </c>
      <c r="Q99" s="34">
        <v>28562000</v>
      </c>
      <c r="R99" s="34">
        <v>2</v>
      </c>
      <c r="S99" s="34">
        <v>12452935</v>
      </c>
      <c r="T99" s="34">
        <v>2</v>
      </c>
      <c r="U99" s="34">
        <v>12452935</v>
      </c>
      <c r="V99" s="99"/>
      <c r="W99" s="99"/>
      <c r="X99" s="34">
        <v>2</v>
      </c>
      <c r="Y99" s="35">
        <v>12452935</v>
      </c>
      <c r="Z99" s="16"/>
      <c r="AA99" s="700" t="s">
        <v>45</v>
      </c>
      <c r="AB99" s="60">
        <v>2008</v>
      </c>
      <c r="AC99" s="363">
        <v>0</v>
      </c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</row>
    <row r="100" spans="1:78" s="297" customFormat="1" ht="24.75" customHeight="1">
      <c r="A100" s="298"/>
      <c r="B100" s="698"/>
      <c r="C100" s="698"/>
      <c r="D100" s="60">
        <v>2009</v>
      </c>
      <c r="E100" s="33">
        <v>232</v>
      </c>
      <c r="F100" s="97">
        <v>13581116000</v>
      </c>
      <c r="G100" s="31"/>
      <c r="H100" s="31">
        <v>97</v>
      </c>
      <c r="I100" s="31">
        <v>20</v>
      </c>
      <c r="J100" s="31"/>
      <c r="K100" s="31">
        <v>2</v>
      </c>
      <c r="L100" s="31"/>
      <c r="M100" s="31">
        <v>34</v>
      </c>
      <c r="N100" s="31">
        <v>0</v>
      </c>
      <c r="O100" s="31">
        <v>0</v>
      </c>
      <c r="P100" s="31">
        <v>171</v>
      </c>
      <c r="Q100" s="31" t="s">
        <v>31</v>
      </c>
      <c r="R100" s="31">
        <v>152</v>
      </c>
      <c r="S100" s="31">
        <v>2183582977</v>
      </c>
      <c r="T100" s="31">
        <v>152</v>
      </c>
      <c r="U100" s="31">
        <v>2183582977</v>
      </c>
      <c r="V100" s="34">
        <v>83</v>
      </c>
      <c r="W100" s="34">
        <v>816687082</v>
      </c>
      <c r="X100" s="34">
        <v>235</v>
      </c>
      <c r="Y100" s="35">
        <v>3000270059</v>
      </c>
      <c r="Z100" s="16"/>
      <c r="AA100" s="701"/>
      <c r="AB100" s="60">
        <v>2009</v>
      </c>
      <c r="AC100" s="335">
        <v>1375160878</v>
      </c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</row>
    <row r="101" spans="1:78" s="68" customFormat="1" ht="24.75" customHeight="1" thickBot="1">
      <c r="A101" s="42"/>
      <c r="B101" s="698"/>
      <c r="C101" s="698"/>
      <c r="D101" s="58">
        <v>2010</v>
      </c>
      <c r="E101" s="271"/>
      <c r="F101" s="285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>
        <v>30</v>
      </c>
      <c r="Q101" s="126"/>
      <c r="R101" s="126">
        <v>13</v>
      </c>
      <c r="S101" s="126">
        <v>63933362</v>
      </c>
      <c r="T101" s="126">
        <v>13</v>
      </c>
      <c r="U101" s="126">
        <v>63933362</v>
      </c>
      <c r="V101" s="275"/>
      <c r="W101" s="275"/>
      <c r="X101" s="275">
        <v>13</v>
      </c>
      <c r="Y101" s="276">
        <v>63933362</v>
      </c>
      <c r="Z101" s="16"/>
      <c r="AA101" s="701"/>
      <c r="AB101" s="58">
        <v>2010</v>
      </c>
      <c r="AC101" s="419">
        <v>1686783011</v>
      </c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</row>
    <row r="102" spans="1:78" s="68" customFormat="1" ht="24.75" customHeight="1" thickBot="1">
      <c r="A102" s="42"/>
      <c r="B102" s="699"/>
      <c r="C102" s="699"/>
      <c r="D102" s="64" t="s">
        <v>70</v>
      </c>
      <c r="E102" s="106">
        <v>674</v>
      </c>
      <c r="F102" s="107">
        <v>29259742411</v>
      </c>
      <c r="G102" s="108">
        <v>0</v>
      </c>
      <c r="H102" s="108">
        <v>102</v>
      </c>
      <c r="I102" s="108">
        <v>128</v>
      </c>
      <c r="J102" s="108">
        <v>0</v>
      </c>
      <c r="K102" s="108">
        <v>49</v>
      </c>
      <c r="L102" s="108">
        <v>11</v>
      </c>
      <c r="M102" s="108">
        <v>34</v>
      </c>
      <c r="N102" s="108">
        <v>268</v>
      </c>
      <c r="O102" s="108">
        <v>9290700855</v>
      </c>
      <c r="P102" s="108">
        <v>204</v>
      </c>
      <c r="Q102" s="108">
        <v>28562000</v>
      </c>
      <c r="R102" s="108">
        <v>167</v>
      </c>
      <c r="S102" s="108">
        <v>2259969274</v>
      </c>
      <c r="T102" s="108">
        <v>167</v>
      </c>
      <c r="U102" s="108">
        <v>2259969274</v>
      </c>
      <c r="V102" s="108">
        <v>83</v>
      </c>
      <c r="W102" s="108">
        <v>816687082</v>
      </c>
      <c r="X102" s="108">
        <v>250</v>
      </c>
      <c r="Y102" s="110">
        <v>3076656356</v>
      </c>
      <c r="Z102" s="16"/>
      <c r="AA102" s="702"/>
      <c r="AB102" s="64" t="s">
        <v>70</v>
      </c>
      <c r="AC102" s="427">
        <f>SUM(AC99:AC101)</f>
        <v>3061943889</v>
      </c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</row>
    <row r="103" spans="1:78" s="297" customFormat="1" ht="24.75" customHeight="1">
      <c r="A103" s="298"/>
      <c r="B103" s="698" t="s">
        <v>120</v>
      </c>
      <c r="C103" s="697">
        <v>125</v>
      </c>
      <c r="D103" s="60">
        <v>2009</v>
      </c>
      <c r="E103" s="33">
        <v>290</v>
      </c>
      <c r="F103" s="135">
        <v>21414444000</v>
      </c>
      <c r="G103" s="31"/>
      <c r="H103" s="31">
        <v>67</v>
      </c>
      <c r="I103" s="31">
        <v>73</v>
      </c>
      <c r="J103" s="31"/>
      <c r="K103" s="31">
        <v>10</v>
      </c>
      <c r="L103" s="31"/>
      <c r="M103" s="31">
        <v>47</v>
      </c>
      <c r="N103" s="31"/>
      <c r="O103" s="31"/>
      <c r="P103" s="31"/>
      <c r="Q103" s="31"/>
      <c r="R103" s="31"/>
      <c r="S103" s="31"/>
      <c r="T103" s="31"/>
      <c r="U103" s="31"/>
      <c r="V103" s="34"/>
      <c r="W103" s="34"/>
      <c r="X103" s="34">
        <v>0</v>
      </c>
      <c r="Y103" s="35">
        <v>0</v>
      </c>
      <c r="Z103" s="16"/>
      <c r="AA103" s="697" t="s">
        <v>120</v>
      </c>
      <c r="AB103" s="60">
        <v>2009</v>
      </c>
      <c r="AC103" s="420">
        <v>0</v>
      </c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</row>
    <row r="104" spans="1:78" s="68" customFormat="1" ht="24.75" customHeight="1" thickBot="1">
      <c r="A104" s="42"/>
      <c r="B104" s="698"/>
      <c r="C104" s="698"/>
      <c r="D104" s="58">
        <v>2010</v>
      </c>
      <c r="E104" s="271"/>
      <c r="F104" s="272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275"/>
      <c r="W104" s="275"/>
      <c r="X104" s="275">
        <v>0</v>
      </c>
      <c r="Y104" s="276">
        <v>0</v>
      </c>
      <c r="Z104" s="16"/>
      <c r="AA104" s="698"/>
      <c r="AB104" s="58">
        <v>2010</v>
      </c>
      <c r="AC104" s="419">
        <v>0</v>
      </c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</row>
    <row r="105" spans="1:78" s="68" customFormat="1" ht="24.75" customHeight="1" thickBot="1">
      <c r="A105" s="42"/>
      <c r="B105" s="699"/>
      <c r="C105" s="699"/>
      <c r="D105" s="64" t="s">
        <v>70</v>
      </c>
      <c r="E105" s="106">
        <v>290</v>
      </c>
      <c r="F105" s="137">
        <v>21414444000</v>
      </c>
      <c r="G105" s="108">
        <v>0</v>
      </c>
      <c r="H105" s="108">
        <v>67</v>
      </c>
      <c r="I105" s="108">
        <v>73</v>
      </c>
      <c r="J105" s="108">
        <v>0</v>
      </c>
      <c r="K105" s="108">
        <v>10</v>
      </c>
      <c r="L105" s="108">
        <v>0</v>
      </c>
      <c r="M105" s="108">
        <v>47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10">
        <v>0</v>
      </c>
      <c r="Z105" s="16"/>
      <c r="AA105" s="699"/>
      <c r="AB105" s="64" t="s">
        <v>70</v>
      </c>
      <c r="AC105" s="427">
        <f>SUM(AC103:AC104)</f>
        <v>0</v>
      </c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</row>
    <row r="106" spans="1:78" s="68" customFormat="1" ht="24.75" customHeight="1">
      <c r="A106" s="42"/>
      <c r="B106" s="697" t="s">
        <v>47</v>
      </c>
      <c r="C106" s="737">
        <v>142</v>
      </c>
      <c r="D106" s="59">
        <v>2007</v>
      </c>
      <c r="E106" s="176">
        <v>29</v>
      </c>
      <c r="F106" s="139">
        <v>428038805</v>
      </c>
      <c r="G106" s="177"/>
      <c r="H106" s="253">
        <v>0</v>
      </c>
      <c r="I106" s="177">
        <v>1</v>
      </c>
      <c r="J106" s="177"/>
      <c r="K106" s="177">
        <v>0</v>
      </c>
      <c r="L106" s="177"/>
      <c r="M106" s="177"/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124"/>
      <c r="W106" s="124"/>
      <c r="X106" s="84">
        <v>0</v>
      </c>
      <c r="Y106" s="85">
        <v>0</v>
      </c>
      <c r="Z106" s="16"/>
      <c r="AA106" s="697" t="s">
        <v>47</v>
      </c>
      <c r="AB106" s="59">
        <v>2007</v>
      </c>
      <c r="AC106" s="420">
        <v>0</v>
      </c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</row>
    <row r="107" spans="1:78" s="68" customFormat="1" ht="24" customHeight="1">
      <c r="A107" s="42"/>
      <c r="B107" s="698"/>
      <c r="C107" s="738"/>
      <c r="D107" s="60">
        <v>2008</v>
      </c>
      <c r="E107" s="174">
        <v>26</v>
      </c>
      <c r="F107" s="140">
        <v>385117339</v>
      </c>
      <c r="G107" s="172"/>
      <c r="H107" s="254">
        <v>0</v>
      </c>
      <c r="I107" s="172">
        <v>1</v>
      </c>
      <c r="J107" s="172"/>
      <c r="K107" s="172">
        <v>0</v>
      </c>
      <c r="L107" s="172"/>
      <c r="M107" s="172"/>
      <c r="N107" s="172">
        <v>45</v>
      </c>
      <c r="O107" s="172">
        <v>645974621</v>
      </c>
      <c r="P107" s="34">
        <v>27</v>
      </c>
      <c r="Q107" s="34">
        <v>438738523</v>
      </c>
      <c r="R107" s="34">
        <v>20</v>
      </c>
      <c r="S107" s="34">
        <v>330237654</v>
      </c>
      <c r="T107" s="34">
        <v>65</v>
      </c>
      <c r="U107" s="34">
        <v>976212275</v>
      </c>
      <c r="V107" s="125"/>
      <c r="W107" s="125"/>
      <c r="X107" s="34">
        <v>65</v>
      </c>
      <c r="Y107" s="35">
        <v>976212275</v>
      </c>
      <c r="Z107" s="16"/>
      <c r="AA107" s="698"/>
      <c r="AB107" s="60">
        <v>2008</v>
      </c>
      <c r="AC107" s="336">
        <v>953415523</v>
      </c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</row>
    <row r="108" spans="1:78" s="68" customFormat="1" ht="24.75" customHeight="1">
      <c r="A108" s="42"/>
      <c r="B108" s="698"/>
      <c r="C108" s="738"/>
      <c r="D108" s="305">
        <v>2009</v>
      </c>
      <c r="E108" s="174">
        <v>16</v>
      </c>
      <c r="F108" s="140">
        <v>255278484</v>
      </c>
      <c r="G108" s="172"/>
      <c r="H108" s="172">
        <v>0</v>
      </c>
      <c r="I108" s="172">
        <v>5</v>
      </c>
      <c r="J108" s="172"/>
      <c r="K108" s="172">
        <v>0</v>
      </c>
      <c r="L108" s="172"/>
      <c r="M108" s="172">
        <v>3</v>
      </c>
      <c r="N108" s="172">
        <v>3</v>
      </c>
      <c r="O108" s="172">
        <v>58454679</v>
      </c>
      <c r="P108" s="172">
        <v>45</v>
      </c>
      <c r="Q108" s="172">
        <v>684470469</v>
      </c>
      <c r="R108" s="172">
        <v>44</v>
      </c>
      <c r="S108" s="172">
        <v>675272472</v>
      </c>
      <c r="T108" s="172">
        <v>44</v>
      </c>
      <c r="U108" s="172">
        <v>675272472</v>
      </c>
      <c r="V108" s="125"/>
      <c r="W108" s="125"/>
      <c r="X108" s="34">
        <v>44</v>
      </c>
      <c r="Y108" s="35">
        <v>675272472</v>
      </c>
      <c r="Z108" s="16"/>
      <c r="AA108" s="698"/>
      <c r="AB108" s="60">
        <v>2009</v>
      </c>
      <c r="AC108" s="337">
        <v>817740528</v>
      </c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</row>
    <row r="109" spans="1:78" s="68" customFormat="1" ht="24.75" customHeight="1" thickBot="1">
      <c r="A109" s="42"/>
      <c r="B109" s="698"/>
      <c r="C109" s="738"/>
      <c r="D109" s="58">
        <v>2010</v>
      </c>
      <c r="E109" s="409"/>
      <c r="F109" s="410"/>
      <c r="G109" s="411"/>
      <c r="H109" s="411">
        <v>0</v>
      </c>
      <c r="I109" s="411">
        <v>5</v>
      </c>
      <c r="J109" s="411"/>
      <c r="K109" s="411"/>
      <c r="L109" s="411"/>
      <c r="M109" s="411"/>
      <c r="N109" s="411">
        <v>11</v>
      </c>
      <c r="O109" s="411">
        <v>193443616</v>
      </c>
      <c r="P109" s="411">
        <v>61</v>
      </c>
      <c r="Q109" s="411">
        <v>760073975</v>
      </c>
      <c r="R109" s="411"/>
      <c r="S109" s="411"/>
      <c r="T109" s="411"/>
      <c r="U109" s="411"/>
      <c r="V109" s="291"/>
      <c r="W109" s="291"/>
      <c r="X109" s="275"/>
      <c r="Y109" s="276"/>
      <c r="Z109" s="16"/>
      <c r="AA109" s="698"/>
      <c r="AB109" s="58">
        <v>2010</v>
      </c>
      <c r="AC109" s="435">
        <v>193443616</v>
      </c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</row>
    <row r="110" spans="1:78" s="68" customFormat="1" ht="24.75" customHeight="1" thickBot="1">
      <c r="A110" s="42"/>
      <c r="B110" s="699"/>
      <c r="C110" s="739"/>
      <c r="D110" s="64" t="s">
        <v>70</v>
      </c>
      <c r="E110" s="141">
        <v>71</v>
      </c>
      <c r="F110" s="142">
        <v>1068434628</v>
      </c>
      <c r="G110" s="143">
        <v>0</v>
      </c>
      <c r="H110" s="143">
        <v>0</v>
      </c>
      <c r="I110" s="143">
        <v>12</v>
      </c>
      <c r="J110" s="143"/>
      <c r="K110" s="143">
        <v>0</v>
      </c>
      <c r="L110" s="143">
        <v>0</v>
      </c>
      <c r="M110" s="143">
        <v>3</v>
      </c>
      <c r="N110" s="143">
        <v>59</v>
      </c>
      <c r="O110" s="143">
        <v>897872916</v>
      </c>
      <c r="P110" s="143">
        <v>133</v>
      </c>
      <c r="Q110" s="143">
        <v>1883282967</v>
      </c>
      <c r="R110" s="143">
        <v>64</v>
      </c>
      <c r="S110" s="143">
        <v>1005510126</v>
      </c>
      <c r="T110" s="143">
        <v>109</v>
      </c>
      <c r="U110" s="143">
        <v>1651484747</v>
      </c>
      <c r="V110" s="131">
        <v>0</v>
      </c>
      <c r="W110" s="131">
        <v>0</v>
      </c>
      <c r="X110" s="108">
        <v>109</v>
      </c>
      <c r="Y110" s="110">
        <v>1651484747</v>
      </c>
      <c r="Z110" s="16"/>
      <c r="AA110" s="699"/>
      <c r="AB110" s="64" t="s">
        <v>70</v>
      </c>
      <c r="AC110" s="426">
        <f>SUM(AC106:AC109)</f>
        <v>1964599667</v>
      </c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</row>
    <row r="111" spans="1:78" s="68" customFormat="1" ht="36" customHeight="1" thickBot="1">
      <c r="A111" s="42"/>
      <c r="B111" s="703" t="s">
        <v>87</v>
      </c>
      <c r="C111" s="696"/>
      <c r="D111" s="696"/>
      <c r="E111" s="155">
        <f>+E116+E121+E126+E131+E134+E137+E140+E142+E145+E148</f>
        <v>74730</v>
      </c>
      <c r="F111" s="155">
        <f>+F116+F121+F126+F131+F134+F137+F140+F142+F145+F148</f>
        <v>71165614</v>
      </c>
      <c r="G111" s="155">
        <f aca="true" t="shared" si="1" ref="G111:Y111">+G116+G121+G126+G131+G134+G137+G140+G142+G145+G148</f>
        <v>21898.98</v>
      </c>
      <c r="H111" s="155">
        <f t="shared" si="1"/>
        <v>39</v>
      </c>
      <c r="I111" s="155">
        <f t="shared" si="1"/>
        <v>1931</v>
      </c>
      <c r="J111" s="155">
        <f t="shared" si="1"/>
        <v>9763</v>
      </c>
      <c r="K111" s="155">
        <f t="shared" si="1"/>
        <v>1119</v>
      </c>
      <c r="L111" s="155">
        <f t="shared" si="1"/>
        <v>0</v>
      </c>
      <c r="M111" s="155">
        <f t="shared" si="1"/>
        <v>77</v>
      </c>
      <c r="N111" s="155">
        <f t="shared" si="1"/>
        <v>16760</v>
      </c>
      <c r="O111" s="155">
        <f t="shared" si="1"/>
        <v>21672993285.96</v>
      </c>
      <c r="P111" s="155">
        <f t="shared" si="1"/>
        <v>50246</v>
      </c>
      <c r="Q111" s="155">
        <f t="shared" si="1"/>
        <v>396600000</v>
      </c>
      <c r="R111" s="155">
        <f t="shared" si="1"/>
        <v>29286</v>
      </c>
      <c r="S111" s="155">
        <f t="shared" si="1"/>
        <v>13778237037</v>
      </c>
      <c r="T111" s="155">
        <f t="shared" si="1"/>
        <v>711</v>
      </c>
      <c r="U111" s="155">
        <f t="shared" si="1"/>
        <v>1910796204</v>
      </c>
      <c r="V111" s="155">
        <f t="shared" si="1"/>
        <v>0</v>
      </c>
      <c r="W111" s="155">
        <f t="shared" si="1"/>
        <v>0</v>
      </c>
      <c r="X111" s="155">
        <f t="shared" si="1"/>
        <v>29286</v>
      </c>
      <c r="Y111" s="155">
        <f t="shared" si="1"/>
        <v>13778237037</v>
      </c>
      <c r="Z111" s="16"/>
      <c r="AA111" s="703" t="s">
        <v>87</v>
      </c>
      <c r="AB111" s="696"/>
      <c r="AC111" s="436">
        <f>AC116+AC121+AC126+AC131+AC134+AC137+AC140+A142+AC145+AC148</f>
        <v>13548649460</v>
      </c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</row>
    <row r="112" spans="1:78" s="68" customFormat="1" ht="24.75" customHeight="1">
      <c r="A112" s="42"/>
      <c r="B112" s="737" t="s">
        <v>49</v>
      </c>
      <c r="C112" s="737">
        <v>212</v>
      </c>
      <c r="D112" s="59">
        <v>2007</v>
      </c>
      <c r="E112" s="178">
        <v>8095</v>
      </c>
      <c r="F112" s="224"/>
      <c r="G112" s="179"/>
      <c r="H112" s="235"/>
      <c r="I112" s="179">
        <v>735</v>
      </c>
      <c r="J112" s="179"/>
      <c r="K112" s="179">
        <v>5</v>
      </c>
      <c r="L112" s="179"/>
      <c r="M112" s="179"/>
      <c r="N112" s="48">
        <v>0</v>
      </c>
      <c r="O112" s="48">
        <v>0</v>
      </c>
      <c r="P112" s="48">
        <v>8095</v>
      </c>
      <c r="Q112" s="48" t="s">
        <v>115</v>
      </c>
      <c r="R112" s="219">
        <v>7262</v>
      </c>
      <c r="S112" s="219">
        <v>2665846848</v>
      </c>
      <c r="T112" s="219"/>
      <c r="U112" s="48"/>
      <c r="V112" s="237"/>
      <c r="W112" s="238"/>
      <c r="X112" s="219">
        <v>7262</v>
      </c>
      <c r="Y112" s="232">
        <v>2665846848</v>
      </c>
      <c r="Z112" s="16"/>
      <c r="AA112" s="697" t="s">
        <v>49</v>
      </c>
      <c r="AB112" s="59">
        <v>2007</v>
      </c>
      <c r="AC112" s="338">
        <v>1026680640</v>
      </c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</row>
    <row r="113" spans="1:78" s="68" customFormat="1" ht="24.75" customHeight="1">
      <c r="A113" s="42"/>
      <c r="B113" s="738"/>
      <c r="C113" s="738"/>
      <c r="D113" s="60">
        <v>2008</v>
      </c>
      <c r="E113" s="175">
        <v>6616</v>
      </c>
      <c r="F113" s="225"/>
      <c r="G113" s="173"/>
      <c r="H113" s="220"/>
      <c r="I113" s="173">
        <v>437</v>
      </c>
      <c r="J113" s="173"/>
      <c r="K113" s="173">
        <v>0</v>
      </c>
      <c r="L113" s="173"/>
      <c r="M113" s="173"/>
      <c r="N113" s="173">
        <v>0</v>
      </c>
      <c r="O113" s="173">
        <v>0</v>
      </c>
      <c r="P113" s="34">
        <v>6616</v>
      </c>
      <c r="Q113" s="34" t="s">
        <v>115</v>
      </c>
      <c r="R113" s="219">
        <v>2297</v>
      </c>
      <c r="S113" s="219">
        <v>632726867</v>
      </c>
      <c r="T113" s="219"/>
      <c r="U113" s="219"/>
      <c r="V113" s="239"/>
      <c r="W113" s="240"/>
      <c r="X113" s="219">
        <v>2297</v>
      </c>
      <c r="Y113" s="241">
        <v>632726867</v>
      </c>
      <c r="Z113" s="16"/>
      <c r="AA113" s="698"/>
      <c r="AB113" s="60">
        <v>2008</v>
      </c>
      <c r="AC113" s="339">
        <v>2238980580</v>
      </c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</row>
    <row r="114" spans="1:78" s="68" customFormat="1" ht="24.75" customHeight="1">
      <c r="A114" s="42"/>
      <c r="B114" s="738"/>
      <c r="C114" s="738"/>
      <c r="D114" s="60">
        <v>2009</v>
      </c>
      <c r="E114" s="175">
        <v>8213</v>
      </c>
      <c r="F114" s="225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>
        <v>8213</v>
      </c>
      <c r="Q114" s="173" t="s">
        <v>115</v>
      </c>
      <c r="R114" s="226">
        <v>3828</v>
      </c>
      <c r="S114" s="219">
        <v>1996122686</v>
      </c>
      <c r="T114" s="227"/>
      <c r="U114" s="226"/>
      <c r="V114" s="239"/>
      <c r="W114" s="240"/>
      <c r="X114" s="227">
        <v>3828</v>
      </c>
      <c r="Y114" s="242">
        <v>1996122686</v>
      </c>
      <c r="Z114" s="16"/>
      <c r="AA114" s="698"/>
      <c r="AB114" s="300">
        <v>2009</v>
      </c>
      <c r="AC114" s="339">
        <v>2006198053</v>
      </c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</row>
    <row r="115" spans="1:78" s="68" customFormat="1" ht="24.75" customHeight="1" thickBot="1">
      <c r="A115" s="42"/>
      <c r="B115" s="738"/>
      <c r="C115" s="738"/>
      <c r="D115" s="58">
        <v>2010</v>
      </c>
      <c r="E115" s="366">
        <v>8526</v>
      </c>
      <c r="F115" s="367"/>
      <c r="G115" s="368"/>
      <c r="H115" s="368"/>
      <c r="I115" s="368">
        <v>10</v>
      </c>
      <c r="J115" s="368"/>
      <c r="K115" s="368"/>
      <c r="L115" s="368"/>
      <c r="M115" s="368"/>
      <c r="N115" s="368"/>
      <c r="O115" s="368"/>
      <c r="P115" s="368">
        <v>8526</v>
      </c>
      <c r="Q115" s="368"/>
      <c r="R115" s="369">
        <v>7267</v>
      </c>
      <c r="S115" s="370">
        <v>2733832663</v>
      </c>
      <c r="T115" s="371"/>
      <c r="U115" s="369"/>
      <c r="V115" s="372"/>
      <c r="W115" s="373"/>
      <c r="X115" s="371">
        <v>7267</v>
      </c>
      <c r="Y115" s="374">
        <v>2733832663</v>
      </c>
      <c r="Z115" s="16"/>
      <c r="AA115" s="698"/>
      <c r="AB115" s="58">
        <v>2010</v>
      </c>
      <c r="AC115" s="431">
        <v>2727148743</v>
      </c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</row>
    <row r="116" spans="1:78" s="68" customFormat="1" ht="24.75" customHeight="1" thickBot="1">
      <c r="A116" s="42"/>
      <c r="B116" s="739"/>
      <c r="C116" s="739"/>
      <c r="D116" s="64" t="s">
        <v>70</v>
      </c>
      <c r="E116" s="106">
        <v>31450</v>
      </c>
      <c r="F116" s="107">
        <v>0</v>
      </c>
      <c r="G116" s="108">
        <v>0</v>
      </c>
      <c r="H116" s="108">
        <v>0</v>
      </c>
      <c r="I116" s="108">
        <v>1182</v>
      </c>
      <c r="J116" s="108"/>
      <c r="K116" s="108">
        <v>5</v>
      </c>
      <c r="L116" s="108">
        <v>0</v>
      </c>
      <c r="M116" s="108">
        <v>0</v>
      </c>
      <c r="N116" s="108">
        <v>0</v>
      </c>
      <c r="O116" s="108">
        <v>0</v>
      </c>
      <c r="P116" s="108">
        <v>31450</v>
      </c>
      <c r="Q116" s="108">
        <v>0</v>
      </c>
      <c r="R116" s="108">
        <v>20654</v>
      </c>
      <c r="S116" s="108">
        <v>8028529064</v>
      </c>
      <c r="T116" s="108">
        <v>0</v>
      </c>
      <c r="U116" s="108">
        <v>0</v>
      </c>
      <c r="V116" s="107">
        <v>0</v>
      </c>
      <c r="W116" s="108">
        <v>0</v>
      </c>
      <c r="X116" s="108">
        <v>20654</v>
      </c>
      <c r="Y116" s="110">
        <v>8028529064</v>
      </c>
      <c r="Z116" s="16"/>
      <c r="AA116" s="698"/>
      <c r="AB116" s="64" t="s">
        <v>70</v>
      </c>
      <c r="AC116" s="426">
        <f>SUM(AC112:AC115)</f>
        <v>7999008016</v>
      </c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</row>
    <row r="117" spans="1:78" s="68" customFormat="1" ht="24.75" customHeight="1">
      <c r="A117" s="42"/>
      <c r="B117" s="737" t="s">
        <v>50</v>
      </c>
      <c r="C117" s="737">
        <v>213</v>
      </c>
      <c r="D117" s="59">
        <v>2007</v>
      </c>
      <c r="E117" s="178" t="s">
        <v>114</v>
      </c>
      <c r="F117" s="179"/>
      <c r="G117" s="179"/>
      <c r="H117" s="179"/>
      <c r="I117" s="179" t="s">
        <v>114</v>
      </c>
      <c r="J117" s="179"/>
      <c r="K117" s="179" t="s">
        <v>114</v>
      </c>
      <c r="L117" s="179"/>
      <c r="M117" s="179"/>
      <c r="N117" s="48"/>
      <c r="O117" s="48"/>
      <c r="P117" s="48" t="s">
        <v>114</v>
      </c>
      <c r="Q117" s="48" t="s">
        <v>114</v>
      </c>
      <c r="R117" s="48" t="s">
        <v>114</v>
      </c>
      <c r="S117" s="48" t="s">
        <v>114</v>
      </c>
      <c r="T117" s="48"/>
      <c r="U117" s="48"/>
      <c r="V117" s="237"/>
      <c r="W117" s="238"/>
      <c r="X117" s="48" t="s">
        <v>114</v>
      </c>
      <c r="Y117" s="232" t="s">
        <v>114</v>
      </c>
      <c r="Z117" s="16"/>
      <c r="AA117" s="697" t="s">
        <v>50</v>
      </c>
      <c r="AB117" s="59">
        <v>2007</v>
      </c>
      <c r="AC117" s="550">
        <v>0</v>
      </c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</row>
    <row r="118" spans="1:78" s="68" customFormat="1" ht="24.75" customHeight="1">
      <c r="A118" s="42" t="s">
        <v>51</v>
      </c>
      <c r="B118" s="738"/>
      <c r="C118" s="738"/>
      <c r="D118" s="60">
        <v>2008</v>
      </c>
      <c r="E118" s="175">
        <v>2631</v>
      </c>
      <c r="F118" s="173"/>
      <c r="G118" s="173"/>
      <c r="H118" s="173"/>
      <c r="I118" s="173">
        <v>152</v>
      </c>
      <c r="J118" s="173"/>
      <c r="K118" s="173">
        <v>12</v>
      </c>
      <c r="L118" s="173"/>
      <c r="M118" s="173"/>
      <c r="N118" s="173"/>
      <c r="O118" s="173"/>
      <c r="P118" s="34">
        <v>2631</v>
      </c>
      <c r="Q118" s="34"/>
      <c r="R118" s="34" t="s">
        <v>114</v>
      </c>
      <c r="S118" s="219"/>
      <c r="T118" s="34"/>
      <c r="U118" s="219"/>
      <c r="V118" s="239"/>
      <c r="W118" s="240"/>
      <c r="X118" s="34"/>
      <c r="Y118" s="241"/>
      <c r="Z118" s="16"/>
      <c r="AA118" s="698"/>
      <c r="AB118" s="60">
        <v>2008</v>
      </c>
      <c r="AC118" s="322">
        <v>0</v>
      </c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</row>
    <row r="119" spans="1:78" s="68" customFormat="1" ht="24.75" customHeight="1">
      <c r="A119" s="42"/>
      <c r="B119" s="738"/>
      <c r="C119" s="738"/>
      <c r="D119" s="60">
        <v>2009</v>
      </c>
      <c r="E119" s="175">
        <v>4865</v>
      </c>
      <c r="F119" s="225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>
        <v>4865</v>
      </c>
      <c r="Q119" s="173"/>
      <c r="R119" s="226">
        <v>2097</v>
      </c>
      <c r="S119" s="219">
        <v>569794939</v>
      </c>
      <c r="T119" s="227"/>
      <c r="U119" s="226"/>
      <c r="V119" s="239"/>
      <c r="W119" s="240"/>
      <c r="X119" s="227">
        <v>2097</v>
      </c>
      <c r="Y119" s="242">
        <v>569794939</v>
      </c>
      <c r="Z119" s="16"/>
      <c r="AA119" s="698"/>
      <c r="AB119" s="305">
        <v>2009</v>
      </c>
      <c r="AC119" s="524">
        <v>569238226</v>
      </c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</row>
    <row r="120" spans="1:78" s="68" customFormat="1" ht="24.75" customHeight="1" thickBot="1">
      <c r="A120" s="42"/>
      <c r="B120" s="738"/>
      <c r="C120" s="738"/>
      <c r="D120" s="60">
        <v>2010</v>
      </c>
      <c r="E120" s="366">
        <v>6795</v>
      </c>
      <c r="F120" s="416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>
        <v>6795</v>
      </c>
      <c r="Q120" s="368"/>
      <c r="R120" s="275">
        <v>4433</v>
      </c>
      <c r="S120" s="370">
        <v>924907813</v>
      </c>
      <c r="T120" s="275"/>
      <c r="U120" s="370"/>
      <c r="V120" s="372"/>
      <c r="W120" s="373"/>
      <c r="X120" s="275">
        <v>4433</v>
      </c>
      <c r="Y120" s="549">
        <v>924907813</v>
      </c>
      <c r="Z120" s="16"/>
      <c r="AA120" s="698"/>
      <c r="AB120" s="305">
        <v>2010</v>
      </c>
      <c r="AC120" s="524">
        <v>852183313</v>
      </c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</row>
    <row r="121" spans="1:78" s="68" customFormat="1" ht="24.75" customHeight="1" thickBot="1">
      <c r="A121" s="42"/>
      <c r="B121" s="739"/>
      <c r="C121" s="739"/>
      <c r="D121" s="64" t="s">
        <v>70</v>
      </c>
      <c r="E121" s="106">
        <v>14291</v>
      </c>
      <c r="F121" s="107">
        <v>0</v>
      </c>
      <c r="G121" s="108">
        <v>0</v>
      </c>
      <c r="H121" s="108">
        <v>0</v>
      </c>
      <c r="I121" s="108">
        <v>152</v>
      </c>
      <c r="J121" s="108"/>
      <c r="K121" s="108">
        <v>12</v>
      </c>
      <c r="L121" s="108">
        <v>0</v>
      </c>
      <c r="M121" s="108">
        <v>0</v>
      </c>
      <c r="N121" s="108">
        <v>0</v>
      </c>
      <c r="O121" s="108">
        <v>0</v>
      </c>
      <c r="P121" s="108">
        <v>14291</v>
      </c>
      <c r="Q121" s="108">
        <v>0</v>
      </c>
      <c r="R121" s="108">
        <v>6530</v>
      </c>
      <c r="S121" s="108">
        <v>1494702752</v>
      </c>
      <c r="T121" s="108">
        <v>0</v>
      </c>
      <c r="U121" s="108">
        <v>0</v>
      </c>
      <c r="V121" s="107">
        <v>0</v>
      </c>
      <c r="W121" s="108">
        <v>0</v>
      </c>
      <c r="X121" s="108">
        <v>6530</v>
      </c>
      <c r="Y121" s="110">
        <v>1494702752</v>
      </c>
      <c r="Z121" s="16"/>
      <c r="AA121" s="699"/>
      <c r="AB121" s="64" t="s">
        <v>70</v>
      </c>
      <c r="AC121" s="427">
        <f>SUM(AC117:AC120)</f>
        <v>1421421539</v>
      </c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</row>
    <row r="122" spans="1:78" s="68" customFormat="1" ht="24.75" customHeight="1">
      <c r="A122" s="42"/>
      <c r="B122" s="737" t="s">
        <v>126</v>
      </c>
      <c r="C122" s="737">
        <v>221</v>
      </c>
      <c r="D122" s="59">
        <v>2007</v>
      </c>
      <c r="E122" s="228">
        <v>1274</v>
      </c>
      <c r="F122" s="229"/>
      <c r="G122" s="229">
        <v>8956.92</v>
      </c>
      <c r="H122" s="229">
        <v>0</v>
      </c>
      <c r="I122" s="229">
        <v>57</v>
      </c>
      <c r="J122" s="229"/>
      <c r="K122" s="229">
        <v>54</v>
      </c>
      <c r="L122" s="229"/>
      <c r="M122" s="229">
        <v>3</v>
      </c>
      <c r="N122" s="221">
        <v>1160</v>
      </c>
      <c r="O122" s="221">
        <v>10416484101</v>
      </c>
      <c r="P122" s="221">
        <v>0</v>
      </c>
      <c r="Q122" s="221">
        <v>0</v>
      </c>
      <c r="R122" s="221">
        <v>0</v>
      </c>
      <c r="S122" s="221">
        <v>0</v>
      </c>
      <c r="T122" s="221">
        <v>0</v>
      </c>
      <c r="U122" s="255">
        <v>0</v>
      </c>
      <c r="V122" s="237"/>
      <c r="W122" s="238"/>
      <c r="X122" s="34">
        <v>0</v>
      </c>
      <c r="Y122" s="35">
        <v>0</v>
      </c>
      <c r="Z122" s="16"/>
      <c r="AA122" s="697" t="s">
        <v>126</v>
      </c>
      <c r="AB122" s="59">
        <v>2007</v>
      </c>
      <c r="AC122" s="550">
        <v>0</v>
      </c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</row>
    <row r="123" spans="1:78" s="68" customFormat="1" ht="24.75" customHeight="1">
      <c r="A123" s="42" t="s">
        <v>53</v>
      </c>
      <c r="B123" s="738"/>
      <c r="C123" s="738"/>
      <c r="D123" s="300">
        <v>2008</v>
      </c>
      <c r="E123" s="222">
        <v>607</v>
      </c>
      <c r="F123" s="31"/>
      <c r="G123" s="31">
        <v>3802</v>
      </c>
      <c r="H123" s="223">
        <v>0</v>
      </c>
      <c r="I123" s="223">
        <v>39</v>
      </c>
      <c r="J123" s="223"/>
      <c r="K123" s="223">
        <v>9</v>
      </c>
      <c r="L123" s="223"/>
      <c r="M123" s="223">
        <v>2</v>
      </c>
      <c r="N123" s="223">
        <v>557</v>
      </c>
      <c r="O123" s="31">
        <v>3887025617</v>
      </c>
      <c r="P123" s="34">
        <v>728</v>
      </c>
      <c r="Q123" s="34" t="s">
        <v>115</v>
      </c>
      <c r="R123" s="34"/>
      <c r="S123" s="257"/>
      <c r="T123" s="34">
        <v>0</v>
      </c>
      <c r="U123" s="256">
        <v>0</v>
      </c>
      <c r="V123" s="239"/>
      <c r="W123" s="240"/>
      <c r="X123" s="34">
        <v>0</v>
      </c>
      <c r="Y123" s="258">
        <v>0</v>
      </c>
      <c r="Z123" s="16"/>
      <c r="AA123" s="698"/>
      <c r="AB123" s="60">
        <v>2008</v>
      </c>
      <c r="AC123" s="419">
        <v>0</v>
      </c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</row>
    <row r="124" spans="1:78" s="68" customFormat="1" ht="24.75" customHeight="1">
      <c r="A124" s="42"/>
      <c r="B124" s="738"/>
      <c r="C124" s="738"/>
      <c r="D124" s="60">
        <v>2009</v>
      </c>
      <c r="E124" s="222">
        <v>599</v>
      </c>
      <c r="F124" s="31"/>
      <c r="G124" s="31">
        <v>4756.49</v>
      </c>
      <c r="H124" s="223">
        <v>39</v>
      </c>
      <c r="I124" s="223">
        <v>50</v>
      </c>
      <c r="J124" s="223"/>
      <c r="K124" s="223">
        <v>1</v>
      </c>
      <c r="L124" s="223"/>
      <c r="M124" s="223">
        <v>31</v>
      </c>
      <c r="N124" s="223">
        <v>541</v>
      </c>
      <c r="O124" s="230">
        <v>3938608664</v>
      </c>
      <c r="P124" s="31">
        <v>1374</v>
      </c>
      <c r="Q124" s="31" t="s">
        <v>115</v>
      </c>
      <c r="R124" s="34">
        <v>711</v>
      </c>
      <c r="S124" s="231">
        <v>1910796204</v>
      </c>
      <c r="T124" s="34">
        <v>711</v>
      </c>
      <c r="U124" s="231">
        <v>1910796204</v>
      </c>
      <c r="V124" s="239"/>
      <c r="W124" s="240"/>
      <c r="X124" s="34">
        <v>711</v>
      </c>
      <c r="Y124" s="35">
        <v>1910796204</v>
      </c>
      <c r="Z124" s="16"/>
      <c r="AA124" s="698"/>
      <c r="AB124" s="300">
        <v>2009</v>
      </c>
      <c r="AC124" s="322">
        <v>1867956409</v>
      </c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</row>
    <row r="125" spans="1:78" s="68" customFormat="1" ht="24.75" customHeight="1" thickBot="1">
      <c r="A125" s="42"/>
      <c r="B125" s="738"/>
      <c r="C125" s="738"/>
      <c r="D125" s="58">
        <v>2010</v>
      </c>
      <c r="E125" s="412"/>
      <c r="F125" s="285"/>
      <c r="G125" s="126"/>
      <c r="H125" s="413"/>
      <c r="I125" s="413"/>
      <c r="J125" s="413"/>
      <c r="K125" s="413"/>
      <c r="L125" s="413"/>
      <c r="M125" s="413"/>
      <c r="N125" s="413">
        <v>4</v>
      </c>
      <c r="O125" s="414">
        <v>11105388</v>
      </c>
      <c r="P125" s="126">
        <v>1957</v>
      </c>
      <c r="Q125" s="126" t="s">
        <v>115</v>
      </c>
      <c r="R125" s="275">
        <v>1339</v>
      </c>
      <c r="S125" s="415">
        <v>2185322877</v>
      </c>
      <c r="T125" s="275"/>
      <c r="U125" s="415"/>
      <c r="V125" s="372"/>
      <c r="W125" s="373"/>
      <c r="X125" s="275">
        <v>1339</v>
      </c>
      <c r="Y125" s="276">
        <v>2185322877</v>
      </c>
      <c r="Z125" s="16"/>
      <c r="AA125" s="698"/>
      <c r="AB125" s="58">
        <v>2010</v>
      </c>
      <c r="AC125" s="437">
        <v>2101377356</v>
      </c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</row>
    <row r="126" spans="1:78" s="68" customFormat="1" ht="24.75" customHeight="1" thickBot="1">
      <c r="A126" s="42"/>
      <c r="B126" s="739"/>
      <c r="C126" s="739"/>
      <c r="D126" s="64" t="s">
        <v>70</v>
      </c>
      <c r="E126" s="106">
        <v>2480</v>
      </c>
      <c r="F126" s="107">
        <v>0</v>
      </c>
      <c r="G126" s="108">
        <v>17515.41</v>
      </c>
      <c r="H126" s="108">
        <v>39</v>
      </c>
      <c r="I126" s="108">
        <v>146</v>
      </c>
      <c r="J126" s="108"/>
      <c r="K126" s="108">
        <v>64</v>
      </c>
      <c r="L126" s="108">
        <v>0</v>
      </c>
      <c r="M126" s="108">
        <v>36</v>
      </c>
      <c r="N126" s="108">
        <v>2262</v>
      </c>
      <c r="O126" s="108">
        <v>18253223770</v>
      </c>
      <c r="P126" s="108">
        <v>4059</v>
      </c>
      <c r="Q126" s="108">
        <v>0</v>
      </c>
      <c r="R126" s="108">
        <v>2050</v>
      </c>
      <c r="S126" s="108">
        <v>4096119081</v>
      </c>
      <c r="T126" s="108">
        <v>711</v>
      </c>
      <c r="U126" s="108">
        <v>1910796204</v>
      </c>
      <c r="V126" s="108">
        <v>0</v>
      </c>
      <c r="W126" s="108">
        <v>0</v>
      </c>
      <c r="X126" s="108">
        <v>2050</v>
      </c>
      <c r="Y126" s="110">
        <v>4096119081</v>
      </c>
      <c r="Z126" s="16"/>
      <c r="AA126" s="699"/>
      <c r="AB126" s="64" t="s">
        <v>70</v>
      </c>
      <c r="AC126" s="427">
        <f>SUM(AC122:AC125)</f>
        <v>3969333765</v>
      </c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</row>
    <row r="127" spans="1:78" s="68" customFormat="1" ht="24.75" customHeight="1">
      <c r="A127" s="42"/>
      <c r="B127" s="737" t="s">
        <v>54</v>
      </c>
      <c r="C127" s="737">
        <v>226</v>
      </c>
      <c r="D127" s="59">
        <v>2007</v>
      </c>
      <c r="E127" s="178"/>
      <c r="F127" s="179"/>
      <c r="G127" s="179"/>
      <c r="H127" s="215"/>
      <c r="I127" s="179"/>
      <c r="J127" s="179"/>
      <c r="K127" s="179"/>
      <c r="L127" s="179"/>
      <c r="M127" s="179"/>
      <c r="N127" s="48"/>
      <c r="O127" s="48"/>
      <c r="P127" s="48"/>
      <c r="Q127" s="48"/>
      <c r="R127" s="48"/>
      <c r="S127" s="48"/>
      <c r="T127" s="48"/>
      <c r="U127" s="255"/>
      <c r="V127" s="237"/>
      <c r="W127" s="238"/>
      <c r="X127" s="34"/>
      <c r="Y127" s="35"/>
      <c r="Z127" s="16"/>
      <c r="AA127" s="697" t="s">
        <v>54</v>
      </c>
      <c r="AB127" s="59">
        <v>2007</v>
      </c>
      <c r="AC127" s="550">
        <v>0</v>
      </c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</row>
    <row r="128" spans="1:78" s="68" customFormat="1" ht="24.75" customHeight="1">
      <c r="A128" s="42"/>
      <c r="B128" s="738"/>
      <c r="C128" s="738"/>
      <c r="D128" s="60">
        <v>2008</v>
      </c>
      <c r="E128" s="175">
        <v>96</v>
      </c>
      <c r="F128" s="173"/>
      <c r="G128" s="173">
        <v>3221.08</v>
      </c>
      <c r="H128" s="220">
        <v>0</v>
      </c>
      <c r="I128" s="173">
        <v>19</v>
      </c>
      <c r="J128" s="173"/>
      <c r="K128" s="173">
        <v>0</v>
      </c>
      <c r="L128" s="173"/>
      <c r="M128" s="173">
        <v>1</v>
      </c>
      <c r="N128" s="173">
        <v>76</v>
      </c>
      <c r="O128" s="173">
        <v>295648354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256">
        <v>0</v>
      </c>
      <c r="V128" s="239"/>
      <c r="W128" s="240"/>
      <c r="X128" s="34">
        <v>0</v>
      </c>
      <c r="Y128" s="35">
        <v>0</v>
      </c>
      <c r="Z128" s="16"/>
      <c r="AA128" s="698"/>
      <c r="AB128" s="60">
        <v>2008</v>
      </c>
      <c r="AC128" s="322">
        <v>0</v>
      </c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</row>
    <row r="129" spans="1:78" s="68" customFormat="1" ht="24.75" customHeight="1">
      <c r="A129" s="49" t="s">
        <v>56</v>
      </c>
      <c r="B129" s="738"/>
      <c r="C129" s="738"/>
      <c r="D129" s="58">
        <v>2009</v>
      </c>
      <c r="E129" s="175">
        <v>36</v>
      </c>
      <c r="F129" s="173">
        <v>71165614</v>
      </c>
      <c r="G129" s="173"/>
      <c r="H129" s="173">
        <v>0</v>
      </c>
      <c r="I129" s="173">
        <v>0</v>
      </c>
      <c r="J129" s="173"/>
      <c r="K129" s="173">
        <v>0</v>
      </c>
      <c r="L129" s="173"/>
      <c r="M129" s="173">
        <v>0</v>
      </c>
      <c r="N129" s="173">
        <v>0</v>
      </c>
      <c r="O129" s="259">
        <v>0</v>
      </c>
      <c r="P129" s="173">
        <v>55</v>
      </c>
      <c r="Q129" s="173">
        <v>0</v>
      </c>
      <c r="R129" s="173">
        <v>0</v>
      </c>
      <c r="S129" s="173">
        <v>0</v>
      </c>
      <c r="T129" s="173">
        <v>0</v>
      </c>
      <c r="U129" s="256">
        <v>0</v>
      </c>
      <c r="V129" s="239"/>
      <c r="W129" s="240"/>
      <c r="X129" s="34">
        <v>0</v>
      </c>
      <c r="Y129" s="35">
        <v>0</v>
      </c>
      <c r="Z129" s="16"/>
      <c r="AA129" s="698"/>
      <c r="AB129" s="58">
        <v>2009</v>
      </c>
      <c r="AC129" s="432">
        <v>0</v>
      </c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</row>
    <row r="130" spans="1:78" s="68" customFormat="1" ht="24.75" customHeight="1" thickBot="1">
      <c r="A130" s="49"/>
      <c r="B130" s="738"/>
      <c r="C130" s="738"/>
      <c r="D130" s="424">
        <v>2010</v>
      </c>
      <c r="E130" s="366"/>
      <c r="F130" s="416"/>
      <c r="G130" s="368"/>
      <c r="H130" s="368"/>
      <c r="I130" s="368">
        <v>7</v>
      </c>
      <c r="J130" s="368"/>
      <c r="K130" s="368"/>
      <c r="L130" s="368"/>
      <c r="M130" s="368"/>
      <c r="N130" s="368">
        <v>29</v>
      </c>
      <c r="O130" s="259">
        <v>71165614</v>
      </c>
      <c r="P130" s="368">
        <v>24</v>
      </c>
      <c r="Q130" s="368"/>
      <c r="R130" s="368">
        <v>52</v>
      </c>
      <c r="S130" s="368">
        <v>158886140</v>
      </c>
      <c r="T130" s="368"/>
      <c r="U130" s="561"/>
      <c r="V130" s="372"/>
      <c r="W130" s="373"/>
      <c r="X130" s="275">
        <v>52</v>
      </c>
      <c r="Y130" s="276">
        <v>158886140</v>
      </c>
      <c r="Z130" s="16"/>
      <c r="AA130" s="698"/>
      <c r="AB130" s="506">
        <v>2010</v>
      </c>
      <c r="AC130" s="562">
        <v>158886140</v>
      </c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</row>
    <row r="131" spans="1:78" s="68" customFormat="1" ht="24.75" customHeight="1" thickBot="1">
      <c r="A131" s="49"/>
      <c r="B131" s="739"/>
      <c r="C131" s="739"/>
      <c r="D131" s="64" t="s">
        <v>70</v>
      </c>
      <c r="E131" s="106">
        <v>132</v>
      </c>
      <c r="F131" s="107">
        <v>71165614</v>
      </c>
      <c r="G131" s="108">
        <v>3221.08</v>
      </c>
      <c r="H131" s="108">
        <v>0</v>
      </c>
      <c r="I131" s="108">
        <v>26</v>
      </c>
      <c r="J131" s="108"/>
      <c r="K131" s="108">
        <v>0</v>
      </c>
      <c r="L131" s="108">
        <v>0</v>
      </c>
      <c r="M131" s="108">
        <v>1</v>
      </c>
      <c r="N131" s="108">
        <v>105</v>
      </c>
      <c r="O131" s="108">
        <v>366813968</v>
      </c>
      <c r="P131" s="108">
        <v>79</v>
      </c>
      <c r="Q131" s="108">
        <v>0</v>
      </c>
      <c r="R131" s="108">
        <v>52</v>
      </c>
      <c r="S131" s="108">
        <v>158886140</v>
      </c>
      <c r="T131" s="108">
        <v>0</v>
      </c>
      <c r="U131" s="108">
        <v>0</v>
      </c>
      <c r="V131" s="108">
        <v>0</v>
      </c>
      <c r="W131" s="108">
        <v>0</v>
      </c>
      <c r="X131" s="108">
        <v>52</v>
      </c>
      <c r="Y131" s="110">
        <v>158886140</v>
      </c>
      <c r="Z131" s="16"/>
      <c r="AA131" s="699"/>
      <c r="AB131" s="64" t="s">
        <v>70</v>
      </c>
      <c r="AC131" s="426">
        <f>SUM(AC127:AC130)</f>
        <v>158886140</v>
      </c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</row>
    <row r="132" spans="1:78" s="68" customFormat="1" ht="24.75" customHeight="1">
      <c r="A132" s="49"/>
      <c r="B132" s="737" t="s">
        <v>116</v>
      </c>
      <c r="C132" s="737">
        <v>222</v>
      </c>
      <c r="D132" s="58">
        <v>2009</v>
      </c>
      <c r="E132" s="175">
        <v>48</v>
      </c>
      <c r="F132" s="173"/>
      <c r="G132" s="173">
        <v>1162.49</v>
      </c>
      <c r="H132" s="144"/>
      <c r="I132" s="144"/>
      <c r="J132" s="144"/>
      <c r="K132" s="144"/>
      <c r="L132" s="144"/>
      <c r="M132" s="144"/>
      <c r="N132" s="144"/>
      <c r="O132" s="144"/>
      <c r="P132" s="144"/>
      <c r="Q132" s="144">
        <v>0</v>
      </c>
      <c r="R132" s="144">
        <v>0</v>
      </c>
      <c r="S132" s="144">
        <v>0</v>
      </c>
      <c r="T132" s="144">
        <v>0</v>
      </c>
      <c r="U132" s="144">
        <v>0</v>
      </c>
      <c r="V132" s="260"/>
      <c r="W132" s="260"/>
      <c r="X132" s="104">
        <v>0</v>
      </c>
      <c r="Y132" s="105">
        <v>0</v>
      </c>
      <c r="Z132" s="16"/>
      <c r="AA132" s="700" t="s">
        <v>116</v>
      </c>
      <c r="AB132" s="503">
        <v>2009</v>
      </c>
      <c r="AC132" s="502">
        <v>0</v>
      </c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</row>
    <row r="133" spans="1:78" s="68" customFormat="1" ht="24.75" customHeight="1" thickBot="1">
      <c r="A133" s="49"/>
      <c r="B133" s="738"/>
      <c r="C133" s="738"/>
      <c r="D133" s="424">
        <v>2010</v>
      </c>
      <c r="E133" s="412">
        <v>32</v>
      </c>
      <c r="F133" s="285"/>
      <c r="G133" s="126"/>
      <c r="H133" s="520"/>
      <c r="I133" s="520">
        <v>10</v>
      </c>
      <c r="J133" s="520"/>
      <c r="K133" s="520"/>
      <c r="L133" s="520"/>
      <c r="M133" s="520">
        <v>7</v>
      </c>
      <c r="N133" s="520">
        <v>38</v>
      </c>
      <c r="O133" s="521">
        <v>233379716</v>
      </c>
      <c r="P133" s="158">
        <v>6</v>
      </c>
      <c r="Q133" s="158"/>
      <c r="R133" s="86"/>
      <c r="S133" s="522"/>
      <c r="T133" s="86"/>
      <c r="U133" s="522"/>
      <c r="V133" s="523"/>
      <c r="W133" s="523"/>
      <c r="X133" s="86"/>
      <c r="Y133" s="87"/>
      <c r="Z133" s="16"/>
      <c r="AA133" s="701"/>
      <c r="AB133" s="506">
        <v>2010</v>
      </c>
      <c r="AC133" s="446">
        <v>0</v>
      </c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</row>
    <row r="134" spans="1:78" s="68" customFormat="1" ht="24.75" customHeight="1" thickBot="1">
      <c r="A134" s="49"/>
      <c r="B134" s="739"/>
      <c r="C134" s="739"/>
      <c r="D134" s="64" t="s">
        <v>70</v>
      </c>
      <c r="E134" s="106">
        <v>80</v>
      </c>
      <c r="F134" s="107">
        <v>0</v>
      </c>
      <c r="G134" s="108">
        <v>1162.49</v>
      </c>
      <c r="H134" s="108">
        <v>0</v>
      </c>
      <c r="I134" s="108">
        <v>10</v>
      </c>
      <c r="J134" s="108"/>
      <c r="K134" s="108">
        <v>0</v>
      </c>
      <c r="L134" s="108">
        <v>0</v>
      </c>
      <c r="M134" s="108">
        <v>7</v>
      </c>
      <c r="N134" s="108">
        <v>38</v>
      </c>
      <c r="O134" s="108">
        <v>233379716</v>
      </c>
      <c r="P134" s="108">
        <v>6</v>
      </c>
      <c r="Q134" s="108">
        <v>0</v>
      </c>
      <c r="R134" s="108">
        <v>0</v>
      </c>
      <c r="S134" s="108">
        <v>0</v>
      </c>
      <c r="T134" s="108">
        <v>0</v>
      </c>
      <c r="U134" s="108">
        <v>0</v>
      </c>
      <c r="V134" s="236">
        <v>0</v>
      </c>
      <c r="W134" s="236">
        <v>0</v>
      </c>
      <c r="X134" s="108">
        <v>0</v>
      </c>
      <c r="Y134" s="110">
        <v>0</v>
      </c>
      <c r="Z134" s="16"/>
      <c r="AA134" s="702"/>
      <c r="AB134" s="64" t="s">
        <v>70</v>
      </c>
      <c r="AC134" s="427">
        <f>SUM(AC132:AC133)</f>
        <v>0</v>
      </c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</row>
    <row r="135" spans="1:78" s="68" customFormat="1" ht="24.75" customHeight="1">
      <c r="A135" s="49"/>
      <c r="B135" s="737" t="s">
        <v>117</v>
      </c>
      <c r="C135" s="737">
        <v>214</v>
      </c>
      <c r="D135" s="60">
        <v>2009</v>
      </c>
      <c r="E135" s="175">
        <v>24973</v>
      </c>
      <c r="F135" s="173"/>
      <c r="G135" s="173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>
        <v>0</v>
      </c>
      <c r="R135" s="418">
        <v>0</v>
      </c>
      <c r="S135" s="418">
        <v>0</v>
      </c>
      <c r="T135" s="418">
        <v>0</v>
      </c>
      <c r="U135" s="418">
        <v>0</v>
      </c>
      <c r="V135" s="253"/>
      <c r="W135" s="253"/>
      <c r="X135" s="84">
        <v>0</v>
      </c>
      <c r="Y135" s="85">
        <v>0</v>
      </c>
      <c r="Z135" s="16"/>
      <c r="AA135" s="697" t="s">
        <v>117</v>
      </c>
      <c r="AB135" s="59">
        <v>2009</v>
      </c>
      <c r="AC135" s="525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</row>
    <row r="136" spans="1:78" s="68" customFormat="1" ht="24.75" customHeight="1" thickBot="1">
      <c r="A136" s="49"/>
      <c r="B136" s="738"/>
      <c r="C136" s="738"/>
      <c r="D136" s="58">
        <v>2010</v>
      </c>
      <c r="E136" s="366"/>
      <c r="F136" s="416"/>
      <c r="G136" s="368"/>
      <c r="H136" s="368"/>
      <c r="I136" s="368">
        <v>59</v>
      </c>
      <c r="J136" s="368">
        <v>9763</v>
      </c>
      <c r="K136" s="368">
        <v>991</v>
      </c>
      <c r="L136" s="368"/>
      <c r="M136" s="368"/>
      <c r="N136" s="368">
        <v>13747</v>
      </c>
      <c r="O136" s="368"/>
      <c r="P136" s="368"/>
      <c r="Q136" s="368"/>
      <c r="R136" s="368"/>
      <c r="S136" s="368"/>
      <c r="T136" s="368"/>
      <c r="U136" s="368"/>
      <c r="V136" s="417"/>
      <c r="W136" s="417"/>
      <c r="X136" s="275"/>
      <c r="Y136" s="276"/>
      <c r="Z136" s="16"/>
      <c r="AA136" s="698"/>
      <c r="AB136" s="58">
        <v>2010</v>
      </c>
      <c r="AC136" s="363">
        <v>0</v>
      </c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</row>
    <row r="137" spans="1:78" s="68" customFormat="1" ht="24.75" customHeight="1" thickBot="1">
      <c r="A137" s="49"/>
      <c r="B137" s="739"/>
      <c r="C137" s="739"/>
      <c r="D137" s="64" t="s">
        <v>70</v>
      </c>
      <c r="E137" s="106">
        <v>24973</v>
      </c>
      <c r="F137" s="107">
        <v>0</v>
      </c>
      <c r="G137" s="108">
        <v>0</v>
      </c>
      <c r="H137" s="108">
        <v>0</v>
      </c>
      <c r="I137" s="108">
        <v>59</v>
      </c>
      <c r="J137" s="108">
        <v>9763</v>
      </c>
      <c r="K137" s="108">
        <v>991</v>
      </c>
      <c r="L137" s="108">
        <v>0</v>
      </c>
      <c r="M137" s="108">
        <v>0</v>
      </c>
      <c r="N137" s="108">
        <v>13747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236">
        <v>0</v>
      </c>
      <c r="W137" s="236">
        <v>0</v>
      </c>
      <c r="X137" s="108">
        <v>0</v>
      </c>
      <c r="Y137" s="110">
        <v>0</v>
      </c>
      <c r="Z137" s="16"/>
      <c r="AA137" s="699"/>
      <c r="AB137" s="64" t="s">
        <v>70</v>
      </c>
      <c r="AC137" s="427">
        <f>SUM(AC135:AC136)</f>
        <v>0</v>
      </c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</row>
    <row r="138" spans="1:78" s="68" customFormat="1" ht="24.75" customHeight="1" thickBot="1">
      <c r="A138" s="49"/>
      <c r="B138" s="737" t="s">
        <v>118</v>
      </c>
      <c r="C138" s="737">
        <v>216</v>
      </c>
      <c r="D138" s="60">
        <v>2009</v>
      </c>
      <c r="E138" s="554">
        <v>664</v>
      </c>
      <c r="F138" s="555"/>
      <c r="G138" s="144"/>
      <c r="H138" s="556"/>
      <c r="I138" s="556"/>
      <c r="J138" s="556"/>
      <c r="K138" s="556"/>
      <c r="L138" s="556"/>
      <c r="M138" s="556"/>
      <c r="N138" s="556"/>
      <c r="O138" s="556"/>
      <c r="P138" s="556"/>
      <c r="Q138" s="556">
        <v>0</v>
      </c>
      <c r="R138" s="556">
        <v>0</v>
      </c>
      <c r="S138" s="556">
        <v>0</v>
      </c>
      <c r="T138" s="556">
        <v>0</v>
      </c>
      <c r="U138" s="556">
        <v>0</v>
      </c>
      <c r="V138" s="557"/>
      <c r="W138" s="557"/>
      <c r="X138" s="56">
        <v>0</v>
      </c>
      <c r="Y138" s="119">
        <v>0</v>
      </c>
      <c r="Z138" s="16"/>
      <c r="AA138" s="773" t="s">
        <v>118</v>
      </c>
      <c r="AB138" s="59">
        <v>2009</v>
      </c>
      <c r="AC138" s="525">
        <v>0</v>
      </c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</row>
    <row r="139" spans="1:78" s="68" customFormat="1" ht="24.75" customHeight="1" thickBot="1">
      <c r="A139" s="49"/>
      <c r="B139" s="738"/>
      <c r="C139" s="738"/>
      <c r="D139" s="58">
        <v>2010</v>
      </c>
      <c r="E139" s="558"/>
      <c r="F139" s="559"/>
      <c r="G139" s="560"/>
      <c r="H139" s="560">
        <v>0</v>
      </c>
      <c r="I139" s="560">
        <v>239</v>
      </c>
      <c r="J139" s="560"/>
      <c r="K139" s="560">
        <v>47</v>
      </c>
      <c r="L139" s="560"/>
      <c r="M139" s="560"/>
      <c r="N139" s="560">
        <v>378</v>
      </c>
      <c r="O139" s="560">
        <v>979569572.96</v>
      </c>
      <c r="P139" s="560">
        <v>155</v>
      </c>
      <c r="Q139" s="560">
        <v>396600000</v>
      </c>
      <c r="R139" s="560"/>
      <c r="S139" s="560"/>
      <c r="T139" s="560"/>
      <c r="U139" s="560"/>
      <c r="V139" s="523"/>
      <c r="W139" s="523"/>
      <c r="X139" s="158"/>
      <c r="Y139" s="159"/>
      <c r="Z139" s="16"/>
      <c r="AA139" s="773"/>
      <c r="AB139" s="58">
        <v>2010</v>
      </c>
      <c r="AC139" s="438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</row>
    <row r="140" spans="1:78" s="68" customFormat="1" ht="24.75" customHeight="1" thickBot="1">
      <c r="A140" s="49"/>
      <c r="B140" s="739"/>
      <c r="C140" s="739"/>
      <c r="D140" s="64" t="s">
        <v>70</v>
      </c>
      <c r="E140" s="106">
        <v>664</v>
      </c>
      <c r="F140" s="107">
        <v>0</v>
      </c>
      <c r="G140" s="108">
        <v>0</v>
      </c>
      <c r="H140" s="108">
        <v>0</v>
      </c>
      <c r="I140" s="108">
        <v>239</v>
      </c>
      <c r="J140" s="108"/>
      <c r="K140" s="108">
        <v>47</v>
      </c>
      <c r="L140" s="108">
        <v>0</v>
      </c>
      <c r="M140" s="108">
        <v>0</v>
      </c>
      <c r="N140" s="108">
        <v>378</v>
      </c>
      <c r="O140" s="108">
        <v>979569572.96</v>
      </c>
      <c r="P140" s="108">
        <v>155</v>
      </c>
      <c r="Q140" s="108">
        <v>396600000</v>
      </c>
      <c r="R140" s="108">
        <v>0</v>
      </c>
      <c r="S140" s="108">
        <v>0</v>
      </c>
      <c r="T140" s="108">
        <v>0</v>
      </c>
      <c r="U140" s="108">
        <v>0</v>
      </c>
      <c r="V140" s="236">
        <v>0</v>
      </c>
      <c r="W140" s="236">
        <v>0</v>
      </c>
      <c r="X140" s="108">
        <v>0</v>
      </c>
      <c r="Y140" s="110">
        <v>0</v>
      </c>
      <c r="Z140" s="16"/>
      <c r="AA140" s="773"/>
      <c r="AB140" s="64" t="s">
        <v>70</v>
      </c>
      <c r="AC140" s="427">
        <f>SUM(AC138:AC139)</f>
        <v>0</v>
      </c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</row>
    <row r="141" spans="1:78" s="68" customFormat="1" ht="24.75" customHeight="1" thickBot="1">
      <c r="A141" s="49"/>
      <c r="B141" s="738" t="s">
        <v>219</v>
      </c>
      <c r="C141" s="738"/>
      <c r="D141" s="58">
        <v>2010</v>
      </c>
      <c r="E141" s="558">
        <v>280</v>
      </c>
      <c r="F141" s="559"/>
      <c r="G141" s="560"/>
      <c r="H141" s="560"/>
      <c r="I141" s="560"/>
      <c r="J141" s="560"/>
      <c r="K141" s="560"/>
      <c r="L141" s="560"/>
      <c r="M141" s="560"/>
      <c r="N141" s="560"/>
      <c r="O141" s="560"/>
      <c r="P141" s="560"/>
      <c r="Q141" s="560"/>
      <c r="R141" s="560"/>
      <c r="S141" s="560"/>
      <c r="T141" s="560"/>
      <c r="U141" s="560"/>
      <c r="V141" s="523"/>
      <c r="W141" s="523"/>
      <c r="X141" s="158"/>
      <c r="Y141" s="159"/>
      <c r="Z141" s="16"/>
      <c r="AA141" s="773" t="s">
        <v>219</v>
      </c>
      <c r="AB141" s="58">
        <v>2010</v>
      </c>
      <c r="AC141" s="438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</row>
    <row r="142" spans="1:78" s="68" customFormat="1" ht="24.75" customHeight="1" thickBot="1">
      <c r="A142" s="49"/>
      <c r="B142" s="739"/>
      <c r="C142" s="739"/>
      <c r="D142" s="64" t="s">
        <v>70</v>
      </c>
      <c r="E142" s="106">
        <v>280</v>
      </c>
      <c r="F142" s="107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236"/>
      <c r="W142" s="236"/>
      <c r="X142" s="108"/>
      <c r="Y142" s="110"/>
      <c r="Z142" s="16"/>
      <c r="AA142" s="773"/>
      <c r="AB142" s="64" t="s">
        <v>70</v>
      </c>
      <c r="AC142" s="427">
        <f>SUM(AC141:AC141)</f>
        <v>0</v>
      </c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</row>
    <row r="143" spans="1:78" s="68" customFormat="1" ht="24.75" customHeight="1" thickBot="1">
      <c r="A143" s="49"/>
      <c r="B143" s="737" t="s">
        <v>128</v>
      </c>
      <c r="C143" s="737">
        <v>225</v>
      </c>
      <c r="D143" s="670">
        <v>2009</v>
      </c>
      <c r="E143" s="244">
        <v>295</v>
      </c>
      <c r="F143" s="671"/>
      <c r="G143" s="418"/>
      <c r="H143" s="418"/>
      <c r="I143" s="418">
        <v>71</v>
      </c>
      <c r="J143" s="418"/>
      <c r="K143" s="418"/>
      <c r="L143" s="418"/>
      <c r="M143" s="418"/>
      <c r="N143" s="418">
        <v>188</v>
      </c>
      <c r="O143" s="418">
        <v>1526535773</v>
      </c>
      <c r="P143" s="418"/>
      <c r="Q143" s="418">
        <v>0</v>
      </c>
      <c r="R143" s="418">
        <v>0</v>
      </c>
      <c r="S143" s="418">
        <v>0</v>
      </c>
      <c r="T143" s="418">
        <v>0</v>
      </c>
      <c r="U143" s="418">
        <v>0</v>
      </c>
      <c r="V143" s="253"/>
      <c r="W143" s="253"/>
      <c r="X143" s="30">
        <v>0</v>
      </c>
      <c r="Y143" s="165">
        <v>0</v>
      </c>
      <c r="Z143" s="16"/>
      <c r="AA143" s="773" t="s">
        <v>128</v>
      </c>
      <c r="AB143" s="59">
        <v>2009</v>
      </c>
      <c r="AC143" s="525">
        <v>0</v>
      </c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</row>
    <row r="144" spans="1:78" s="68" customFormat="1" ht="24.75" customHeight="1" thickBot="1">
      <c r="A144" s="49"/>
      <c r="B144" s="738"/>
      <c r="C144" s="740"/>
      <c r="D144" s="424">
        <v>2010</v>
      </c>
      <c r="E144" s="672"/>
      <c r="F144" s="559"/>
      <c r="G144" s="560"/>
      <c r="H144" s="560"/>
      <c r="I144" s="560">
        <v>18</v>
      </c>
      <c r="J144" s="560"/>
      <c r="K144" s="560"/>
      <c r="L144" s="560"/>
      <c r="M144" s="560">
        <v>18</v>
      </c>
      <c r="N144" s="560"/>
      <c r="O144" s="560"/>
      <c r="P144" s="560">
        <v>168</v>
      </c>
      <c r="Q144" s="560"/>
      <c r="R144" s="560"/>
      <c r="S144" s="560"/>
      <c r="T144" s="560"/>
      <c r="U144" s="560"/>
      <c r="V144" s="523"/>
      <c r="W144" s="523"/>
      <c r="X144" s="158"/>
      <c r="Y144" s="159"/>
      <c r="Z144" s="16"/>
      <c r="AA144" s="773"/>
      <c r="AB144" s="58">
        <v>2010</v>
      </c>
      <c r="AC144" s="438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</row>
    <row r="145" spans="1:78" s="68" customFormat="1" ht="24.75" customHeight="1" thickBot="1">
      <c r="A145" s="49"/>
      <c r="B145" s="739"/>
      <c r="C145" s="739"/>
      <c r="D145" s="216" t="s">
        <v>70</v>
      </c>
      <c r="E145" s="106">
        <v>295</v>
      </c>
      <c r="F145" s="107">
        <v>0</v>
      </c>
      <c r="G145" s="108">
        <v>0</v>
      </c>
      <c r="H145" s="108">
        <v>0</v>
      </c>
      <c r="I145" s="108">
        <v>89</v>
      </c>
      <c r="J145" s="108"/>
      <c r="K145" s="108">
        <v>0</v>
      </c>
      <c r="L145" s="108">
        <v>0</v>
      </c>
      <c r="M145" s="108">
        <v>18</v>
      </c>
      <c r="N145" s="108">
        <v>188</v>
      </c>
      <c r="O145" s="108">
        <v>1526535773</v>
      </c>
      <c r="P145" s="108">
        <v>168</v>
      </c>
      <c r="Q145" s="108">
        <v>0</v>
      </c>
      <c r="R145" s="108">
        <v>0</v>
      </c>
      <c r="S145" s="108">
        <v>0</v>
      </c>
      <c r="T145" s="108">
        <v>0</v>
      </c>
      <c r="U145" s="108">
        <v>0</v>
      </c>
      <c r="V145" s="236">
        <v>0</v>
      </c>
      <c r="W145" s="236">
        <v>0</v>
      </c>
      <c r="X145" s="108">
        <v>0</v>
      </c>
      <c r="Y145" s="110">
        <v>0</v>
      </c>
      <c r="Z145" s="16"/>
      <c r="AA145" s="773"/>
      <c r="AB145" s="64" t="s">
        <v>70</v>
      </c>
      <c r="AC145" s="426">
        <f>SUM(AC143:AC144)</f>
        <v>0</v>
      </c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</row>
    <row r="146" spans="1:78" s="68" customFormat="1" ht="24.75" customHeight="1" thickBot="1">
      <c r="A146" s="49"/>
      <c r="B146" s="737" t="s">
        <v>129</v>
      </c>
      <c r="C146" s="737">
        <v>227</v>
      </c>
      <c r="D146" s="59">
        <v>2009</v>
      </c>
      <c r="E146" s="244">
        <v>85</v>
      </c>
      <c r="F146" s="671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>
        <v>0</v>
      </c>
      <c r="R146" s="418">
        <v>0</v>
      </c>
      <c r="S146" s="418">
        <v>0</v>
      </c>
      <c r="T146" s="418">
        <v>0</v>
      </c>
      <c r="U146" s="418">
        <v>0</v>
      </c>
      <c r="V146" s="253"/>
      <c r="W146" s="253"/>
      <c r="X146" s="30">
        <v>0</v>
      </c>
      <c r="Y146" s="165">
        <v>0</v>
      </c>
      <c r="Z146" s="16"/>
      <c r="AA146" s="773" t="s">
        <v>129</v>
      </c>
      <c r="AB146" s="59">
        <v>2009</v>
      </c>
      <c r="AC146" s="525">
        <v>0</v>
      </c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</row>
    <row r="147" spans="1:78" s="68" customFormat="1" ht="24.75" customHeight="1" thickBot="1">
      <c r="A147" s="49"/>
      <c r="B147" s="738"/>
      <c r="C147" s="738"/>
      <c r="D147" s="506">
        <v>2010</v>
      </c>
      <c r="E147" s="672"/>
      <c r="F147" s="559"/>
      <c r="G147" s="560"/>
      <c r="H147" s="560"/>
      <c r="I147" s="560">
        <v>28</v>
      </c>
      <c r="J147" s="560"/>
      <c r="K147" s="560"/>
      <c r="L147" s="560"/>
      <c r="M147" s="560">
        <v>15</v>
      </c>
      <c r="N147" s="560">
        <v>42</v>
      </c>
      <c r="O147" s="560">
        <v>313470486</v>
      </c>
      <c r="P147" s="560">
        <v>38</v>
      </c>
      <c r="Q147" s="560"/>
      <c r="R147" s="560"/>
      <c r="S147" s="560"/>
      <c r="T147" s="560"/>
      <c r="U147" s="560"/>
      <c r="V147" s="523"/>
      <c r="W147" s="523"/>
      <c r="X147" s="158"/>
      <c r="Y147" s="159"/>
      <c r="Z147" s="16"/>
      <c r="AA147" s="773"/>
      <c r="AB147" s="58">
        <v>2010</v>
      </c>
      <c r="AC147" s="438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</row>
    <row r="148" spans="1:78" s="68" customFormat="1" ht="24.75" customHeight="1" thickBot="1">
      <c r="A148" s="49"/>
      <c r="B148" s="739"/>
      <c r="C148" s="739"/>
      <c r="D148" s="216" t="s">
        <v>70</v>
      </c>
      <c r="E148" s="106">
        <v>85</v>
      </c>
      <c r="F148" s="107">
        <v>0</v>
      </c>
      <c r="G148" s="108">
        <v>0</v>
      </c>
      <c r="H148" s="108">
        <v>0</v>
      </c>
      <c r="I148" s="108">
        <v>28</v>
      </c>
      <c r="J148" s="108"/>
      <c r="K148" s="108">
        <v>0</v>
      </c>
      <c r="L148" s="108">
        <v>0</v>
      </c>
      <c r="M148" s="108">
        <v>15</v>
      </c>
      <c r="N148" s="108">
        <v>42</v>
      </c>
      <c r="O148" s="108">
        <v>313470486</v>
      </c>
      <c r="P148" s="108">
        <v>38</v>
      </c>
      <c r="Q148" s="108">
        <v>0</v>
      </c>
      <c r="R148" s="108">
        <v>0</v>
      </c>
      <c r="S148" s="108">
        <v>0</v>
      </c>
      <c r="T148" s="108">
        <v>0</v>
      </c>
      <c r="U148" s="108">
        <v>0</v>
      </c>
      <c r="V148" s="236">
        <v>0</v>
      </c>
      <c r="W148" s="236">
        <v>0</v>
      </c>
      <c r="X148" s="108">
        <v>0</v>
      </c>
      <c r="Y148" s="110">
        <v>0</v>
      </c>
      <c r="Z148" s="16"/>
      <c r="AA148" s="773"/>
      <c r="AB148" s="64" t="s">
        <v>70</v>
      </c>
      <c r="AC148" s="427">
        <f>SUM(AC146:AC147)</f>
        <v>0</v>
      </c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</row>
    <row r="149" spans="1:78" s="68" customFormat="1" ht="24.75" customHeight="1" thickBot="1">
      <c r="A149" s="49"/>
      <c r="B149" s="780" t="s">
        <v>217</v>
      </c>
      <c r="C149" s="697">
        <v>214</v>
      </c>
      <c r="D149" s="682">
        <v>2010</v>
      </c>
      <c r="E149" s="106">
        <v>743</v>
      </c>
      <c r="F149" s="107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236"/>
      <c r="W149" s="236"/>
      <c r="X149" s="108"/>
      <c r="Y149" s="110"/>
      <c r="Z149" s="16"/>
      <c r="AA149" s="780" t="s">
        <v>217</v>
      </c>
      <c r="AB149" s="682">
        <v>2010</v>
      </c>
      <c r="AC149" s="686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</row>
    <row r="150" spans="1:78" s="68" customFormat="1" ht="24.75" customHeight="1" thickBot="1">
      <c r="A150" s="49"/>
      <c r="B150" s="802"/>
      <c r="C150" s="699"/>
      <c r="D150" s="684" t="s">
        <v>70</v>
      </c>
      <c r="E150" s="106">
        <v>743</v>
      </c>
      <c r="F150" s="107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236"/>
      <c r="W150" s="236"/>
      <c r="X150" s="108"/>
      <c r="Y150" s="110"/>
      <c r="Z150" s="16"/>
      <c r="AA150" s="802"/>
      <c r="AB150" s="684" t="s">
        <v>70</v>
      </c>
      <c r="AC150" s="42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</row>
    <row r="151" spans="1:78" s="68" customFormat="1" ht="24.75" customHeight="1" thickBot="1">
      <c r="A151" s="49"/>
      <c r="B151" s="803" t="s">
        <v>218</v>
      </c>
      <c r="C151" s="697">
        <v>121</v>
      </c>
      <c r="D151" s="688">
        <v>2010</v>
      </c>
      <c r="E151" s="106">
        <v>173</v>
      </c>
      <c r="F151" s="107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236"/>
      <c r="W151" s="236"/>
      <c r="X151" s="108"/>
      <c r="Y151" s="110"/>
      <c r="Z151" s="16"/>
      <c r="AA151" s="803" t="s">
        <v>218</v>
      </c>
      <c r="AB151" s="683">
        <v>2010</v>
      </c>
      <c r="AC151" s="42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</row>
    <row r="152" spans="1:78" s="68" customFormat="1" ht="24.75" customHeight="1" thickBot="1">
      <c r="A152" s="49"/>
      <c r="B152" s="804"/>
      <c r="C152" s="699"/>
      <c r="D152" s="687" t="s">
        <v>70</v>
      </c>
      <c r="E152" s="106">
        <v>173</v>
      </c>
      <c r="F152" s="107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236"/>
      <c r="W152" s="236"/>
      <c r="X152" s="108"/>
      <c r="Y152" s="110"/>
      <c r="Z152" s="16"/>
      <c r="AA152" s="804"/>
      <c r="AB152" s="685" t="s">
        <v>70</v>
      </c>
      <c r="AC152" s="42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68" customFormat="1" ht="37.5" customHeight="1" thickBot="1">
      <c r="A153" s="50"/>
      <c r="B153" s="703" t="s">
        <v>88</v>
      </c>
      <c r="C153" s="696"/>
      <c r="D153" s="696"/>
      <c r="E153" s="182">
        <f>+E157+E160+E165+E168+E171+E174+E177</f>
        <v>12406</v>
      </c>
      <c r="F153" s="183">
        <f aca="true" t="shared" si="2" ref="F153:Y153">+F157+F160+F165+F168+F171+F174+F177</f>
        <v>239565544635</v>
      </c>
      <c r="G153" s="183">
        <f t="shared" si="2"/>
        <v>0</v>
      </c>
      <c r="H153" s="183">
        <f t="shared" si="2"/>
        <v>1236</v>
      </c>
      <c r="I153" s="183">
        <f t="shared" si="2"/>
        <v>1533</v>
      </c>
      <c r="J153" s="183">
        <f t="shared" si="2"/>
        <v>1437</v>
      </c>
      <c r="K153" s="183">
        <f t="shared" si="2"/>
        <v>317</v>
      </c>
      <c r="L153" s="183">
        <f t="shared" si="2"/>
        <v>38</v>
      </c>
      <c r="M153" s="183">
        <f t="shared" si="2"/>
        <v>1234</v>
      </c>
      <c r="N153" s="183">
        <f t="shared" si="2"/>
        <v>5310</v>
      </c>
      <c r="O153" s="183">
        <f t="shared" si="2"/>
        <v>92132792964</v>
      </c>
      <c r="P153" s="183">
        <f t="shared" si="2"/>
        <v>5043</v>
      </c>
      <c r="Q153" s="183">
        <f t="shared" si="2"/>
        <v>18907301821</v>
      </c>
      <c r="R153" s="183">
        <f t="shared" si="2"/>
        <v>4418</v>
      </c>
      <c r="S153" s="183">
        <f t="shared" si="2"/>
        <v>15813542574</v>
      </c>
      <c r="T153" s="183">
        <f t="shared" si="2"/>
        <v>4418</v>
      </c>
      <c r="U153" s="183">
        <f t="shared" si="2"/>
        <v>15592052065</v>
      </c>
      <c r="V153" s="183">
        <f t="shared" si="2"/>
        <v>0</v>
      </c>
      <c r="W153" s="183">
        <f t="shared" si="2"/>
        <v>0</v>
      </c>
      <c r="X153" s="183">
        <f t="shared" si="2"/>
        <v>4418</v>
      </c>
      <c r="Y153" s="243">
        <f t="shared" si="2"/>
        <v>15592052065</v>
      </c>
      <c r="Z153" s="67"/>
      <c r="AA153" s="703" t="s">
        <v>88</v>
      </c>
      <c r="AB153" s="696"/>
      <c r="AC153" s="439">
        <f>AC157+AC160+AC165+AC168+AC171+AC174+AC177</f>
        <v>15191396481</v>
      </c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</row>
    <row r="154" spans="1:78" s="68" customFormat="1" ht="27.75" customHeight="1" thickBot="1">
      <c r="A154" s="42" t="s">
        <v>58</v>
      </c>
      <c r="B154" s="697" t="s">
        <v>127</v>
      </c>
      <c r="C154" s="793">
        <v>321</v>
      </c>
      <c r="D154" s="673">
        <v>2008</v>
      </c>
      <c r="E154" s="148">
        <v>1157</v>
      </c>
      <c r="F154" s="135">
        <v>9755465000</v>
      </c>
      <c r="G154" s="114"/>
      <c r="H154" s="113"/>
      <c r="I154" s="114">
        <v>45</v>
      </c>
      <c r="J154" s="114"/>
      <c r="K154" s="114">
        <v>13</v>
      </c>
      <c r="L154" s="114">
        <v>11</v>
      </c>
      <c r="M154" s="114"/>
      <c r="N154" s="132">
        <v>1073</v>
      </c>
      <c r="O154" s="132">
        <v>8446980964</v>
      </c>
      <c r="P154" s="115">
        <v>98</v>
      </c>
      <c r="Q154" s="115">
        <v>712540463</v>
      </c>
      <c r="R154" s="115">
        <v>0</v>
      </c>
      <c r="S154" s="115">
        <v>0</v>
      </c>
      <c r="T154" s="115">
        <v>0</v>
      </c>
      <c r="U154" s="115">
        <v>0</v>
      </c>
      <c r="V154" s="99"/>
      <c r="W154" s="99"/>
      <c r="X154" s="34">
        <v>0</v>
      </c>
      <c r="Y154" s="35">
        <v>0</v>
      </c>
      <c r="Z154" s="16"/>
      <c r="AA154" s="772" t="s">
        <v>127</v>
      </c>
      <c r="AB154" s="60">
        <v>2008</v>
      </c>
      <c r="AC154" s="321">
        <v>0</v>
      </c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</row>
    <row r="155" spans="1:78" s="297" customFormat="1" ht="28.5" customHeight="1" thickBot="1">
      <c r="A155" s="298"/>
      <c r="B155" s="698"/>
      <c r="C155" s="793"/>
      <c r="D155" s="673">
        <v>2009</v>
      </c>
      <c r="E155" s="148"/>
      <c r="F155" s="135"/>
      <c r="G155" s="114"/>
      <c r="H155" s="114">
        <v>0</v>
      </c>
      <c r="I155" s="114">
        <v>0</v>
      </c>
      <c r="J155" s="114"/>
      <c r="K155" s="114">
        <v>0</v>
      </c>
      <c r="L155" s="114">
        <v>1</v>
      </c>
      <c r="M155" s="114">
        <v>0</v>
      </c>
      <c r="N155" s="114">
        <v>14</v>
      </c>
      <c r="O155" s="132">
        <v>120399000</v>
      </c>
      <c r="P155" s="114">
        <v>974</v>
      </c>
      <c r="Q155" s="114">
        <v>7512276747</v>
      </c>
      <c r="R155" s="114">
        <v>1041</v>
      </c>
      <c r="S155" s="114">
        <v>8047541000</v>
      </c>
      <c r="T155" s="114">
        <v>1041</v>
      </c>
      <c r="U155" s="114">
        <v>8047541000</v>
      </c>
      <c r="V155" s="99"/>
      <c r="W155" s="99"/>
      <c r="X155" s="34">
        <v>1041</v>
      </c>
      <c r="Y155" s="35">
        <v>8047541000</v>
      </c>
      <c r="Z155" s="16"/>
      <c r="AA155" s="772"/>
      <c r="AB155" s="60">
        <v>2009</v>
      </c>
      <c r="AC155" s="340">
        <v>7562262630</v>
      </c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</row>
    <row r="156" spans="1:78" s="68" customFormat="1" ht="28.5" customHeight="1" thickBot="1">
      <c r="A156" s="42"/>
      <c r="B156" s="698"/>
      <c r="C156" s="793"/>
      <c r="D156" s="673">
        <v>2010</v>
      </c>
      <c r="E156" s="262"/>
      <c r="F156" s="272"/>
      <c r="G156" s="273"/>
      <c r="H156" s="273"/>
      <c r="I156" s="273"/>
      <c r="J156" s="273"/>
      <c r="K156" s="273"/>
      <c r="L156" s="273"/>
      <c r="M156" s="273"/>
      <c r="N156" s="273"/>
      <c r="O156" s="295"/>
      <c r="P156" s="273">
        <v>20</v>
      </c>
      <c r="Q156" s="273">
        <v>122472000</v>
      </c>
      <c r="R156" s="273">
        <v>1</v>
      </c>
      <c r="S156" s="273">
        <v>6642000</v>
      </c>
      <c r="T156" s="273">
        <v>1</v>
      </c>
      <c r="U156" s="273">
        <v>6642000</v>
      </c>
      <c r="V156" s="274"/>
      <c r="W156" s="274"/>
      <c r="X156" s="275">
        <v>1</v>
      </c>
      <c r="Y156" s="276">
        <v>6642000</v>
      </c>
      <c r="Z156" s="16"/>
      <c r="AA156" s="772"/>
      <c r="AB156" s="60">
        <v>2010</v>
      </c>
      <c r="AC156" s="419">
        <v>493094809</v>
      </c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</row>
    <row r="157" spans="1:78" s="68" customFormat="1" ht="29.25" customHeight="1" thickBot="1">
      <c r="A157" s="42"/>
      <c r="B157" s="698"/>
      <c r="C157" s="793"/>
      <c r="D157" s="216" t="s">
        <v>70</v>
      </c>
      <c r="E157" s="149">
        <v>1157</v>
      </c>
      <c r="F157" s="137">
        <v>9755465000</v>
      </c>
      <c r="G157" s="109">
        <v>0</v>
      </c>
      <c r="H157" s="109">
        <v>0</v>
      </c>
      <c r="I157" s="109">
        <v>45</v>
      </c>
      <c r="J157" s="109">
        <v>0</v>
      </c>
      <c r="K157" s="109">
        <v>13</v>
      </c>
      <c r="L157" s="109">
        <v>12</v>
      </c>
      <c r="M157" s="109">
        <v>0</v>
      </c>
      <c r="N157" s="109">
        <v>1087</v>
      </c>
      <c r="O157" s="109">
        <v>8567379964</v>
      </c>
      <c r="P157" s="109">
        <v>1092</v>
      </c>
      <c r="Q157" s="109">
        <v>8347289210</v>
      </c>
      <c r="R157" s="109">
        <v>1042</v>
      </c>
      <c r="S157" s="109">
        <v>8054183000</v>
      </c>
      <c r="T157" s="109">
        <v>1042</v>
      </c>
      <c r="U157" s="109">
        <v>8054183000</v>
      </c>
      <c r="V157" s="108">
        <v>0</v>
      </c>
      <c r="W157" s="108">
        <v>0</v>
      </c>
      <c r="X157" s="108">
        <v>1042</v>
      </c>
      <c r="Y157" s="110">
        <v>8054183000</v>
      </c>
      <c r="Z157" s="16"/>
      <c r="AA157" s="772"/>
      <c r="AB157" s="64" t="s">
        <v>70</v>
      </c>
      <c r="AC157" s="427">
        <f>SUM(AC154:AC156)</f>
        <v>8055357439</v>
      </c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</row>
    <row r="158" spans="1:78" s="297" customFormat="1" ht="24.75" customHeight="1" thickBot="1">
      <c r="A158" s="298"/>
      <c r="B158" s="697" t="s">
        <v>124</v>
      </c>
      <c r="C158" s="793">
        <v>321</v>
      </c>
      <c r="D158" s="674">
        <v>2009</v>
      </c>
      <c r="E158" s="148">
        <v>810</v>
      </c>
      <c r="F158" s="135">
        <v>38021821635</v>
      </c>
      <c r="G158" s="114"/>
      <c r="H158" s="114">
        <v>1</v>
      </c>
      <c r="I158" s="114">
        <v>57</v>
      </c>
      <c r="J158" s="114"/>
      <c r="K158" s="114">
        <v>4</v>
      </c>
      <c r="L158" s="114"/>
      <c r="M158" s="114">
        <v>0</v>
      </c>
      <c r="N158" s="114"/>
      <c r="O158" s="132"/>
      <c r="P158" s="114"/>
      <c r="Q158" s="114"/>
      <c r="R158" s="114"/>
      <c r="S158" s="114"/>
      <c r="T158" s="114"/>
      <c r="U158" s="114"/>
      <c r="V158" s="99"/>
      <c r="W158" s="99"/>
      <c r="X158" s="34">
        <v>0</v>
      </c>
      <c r="Y158" s="35">
        <v>0</v>
      </c>
      <c r="Z158" s="16"/>
      <c r="AA158" s="773" t="s">
        <v>124</v>
      </c>
      <c r="AB158" s="317">
        <v>2009</v>
      </c>
      <c r="AC158" s="351">
        <v>0</v>
      </c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</row>
    <row r="159" spans="1:78" s="68" customFormat="1" ht="24.75" customHeight="1" thickBot="1">
      <c r="A159" s="42"/>
      <c r="B159" s="698"/>
      <c r="C159" s="793"/>
      <c r="D159" s="7">
        <v>2010</v>
      </c>
      <c r="E159" s="262"/>
      <c r="F159" s="272"/>
      <c r="G159" s="273"/>
      <c r="H159" s="273">
        <v>0</v>
      </c>
      <c r="I159" s="273"/>
      <c r="J159" s="273"/>
      <c r="K159" s="273"/>
      <c r="L159" s="273"/>
      <c r="M159" s="273">
        <v>2</v>
      </c>
      <c r="N159" s="273">
        <v>544</v>
      </c>
      <c r="O159" s="295">
        <v>24309644000</v>
      </c>
      <c r="P159" s="273">
        <v>17</v>
      </c>
      <c r="Q159" s="273">
        <v>67600000</v>
      </c>
      <c r="R159" s="273"/>
      <c r="S159" s="273"/>
      <c r="T159" s="273"/>
      <c r="U159" s="273"/>
      <c r="V159" s="274"/>
      <c r="W159" s="274"/>
      <c r="X159" s="275">
        <v>0</v>
      </c>
      <c r="Y159" s="276">
        <v>0</v>
      </c>
      <c r="Z159" s="16"/>
      <c r="AA159" s="773"/>
      <c r="AB159" s="12">
        <v>2010</v>
      </c>
      <c r="AC159" s="440">
        <v>0</v>
      </c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</row>
    <row r="160" spans="1:78" s="68" customFormat="1" ht="24.75" customHeight="1" thickBot="1">
      <c r="A160" s="42"/>
      <c r="B160" s="699"/>
      <c r="C160" s="793"/>
      <c r="D160" s="675" t="s">
        <v>70</v>
      </c>
      <c r="E160" s="149">
        <v>810</v>
      </c>
      <c r="F160" s="137">
        <v>38021821635</v>
      </c>
      <c r="G160" s="109">
        <v>0</v>
      </c>
      <c r="H160" s="109">
        <v>1</v>
      </c>
      <c r="I160" s="109">
        <v>57</v>
      </c>
      <c r="J160" s="109">
        <v>0</v>
      </c>
      <c r="K160" s="109">
        <v>4</v>
      </c>
      <c r="L160" s="109">
        <v>0</v>
      </c>
      <c r="M160" s="109">
        <v>2</v>
      </c>
      <c r="N160" s="109">
        <v>544</v>
      </c>
      <c r="O160" s="109">
        <v>24309644000</v>
      </c>
      <c r="P160" s="109">
        <v>17</v>
      </c>
      <c r="Q160" s="109">
        <v>67600000</v>
      </c>
      <c r="R160" s="109">
        <v>0</v>
      </c>
      <c r="S160" s="109">
        <v>0</v>
      </c>
      <c r="T160" s="109">
        <v>0</v>
      </c>
      <c r="U160" s="109">
        <v>0</v>
      </c>
      <c r="V160" s="108">
        <v>0</v>
      </c>
      <c r="W160" s="108">
        <v>0</v>
      </c>
      <c r="X160" s="108">
        <v>0</v>
      </c>
      <c r="Y160" s="110">
        <v>0</v>
      </c>
      <c r="Z160" s="16"/>
      <c r="AA160" s="773"/>
      <c r="AB160" s="64" t="s">
        <v>70</v>
      </c>
      <c r="AC160" s="443">
        <f>SUM(AC158:AC159)</f>
        <v>0</v>
      </c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</row>
    <row r="161" spans="1:78" s="68" customFormat="1" ht="24.75" customHeight="1" thickBot="1">
      <c r="A161" s="42"/>
      <c r="B161" s="697" t="s">
        <v>59</v>
      </c>
      <c r="C161" s="793">
        <v>341</v>
      </c>
      <c r="D161" s="670">
        <v>2007</v>
      </c>
      <c r="E161" s="147">
        <v>168</v>
      </c>
      <c r="F161" s="138">
        <v>1809550000</v>
      </c>
      <c r="G161" s="111"/>
      <c r="H161" s="111"/>
      <c r="I161" s="111">
        <v>0</v>
      </c>
      <c r="J161" s="111"/>
      <c r="K161" s="111">
        <v>0</v>
      </c>
      <c r="L161" s="111"/>
      <c r="M161" s="111"/>
      <c r="N161" s="112">
        <v>167</v>
      </c>
      <c r="O161" s="112">
        <v>1809550000</v>
      </c>
      <c r="P161" s="112">
        <v>332</v>
      </c>
      <c r="Q161" s="150">
        <v>267796526</v>
      </c>
      <c r="R161" s="112">
        <v>166</v>
      </c>
      <c r="S161" s="150">
        <v>267796526</v>
      </c>
      <c r="T161" s="112">
        <v>166</v>
      </c>
      <c r="U161" s="150">
        <v>259074996</v>
      </c>
      <c r="V161" s="96"/>
      <c r="W161" s="96"/>
      <c r="X161" s="84">
        <v>166</v>
      </c>
      <c r="Y161" s="85">
        <v>259074996</v>
      </c>
      <c r="Z161" s="16"/>
      <c r="AA161" s="773" t="s">
        <v>59</v>
      </c>
      <c r="AB161" s="59">
        <v>2007</v>
      </c>
      <c r="AC161" s="650">
        <v>257688498</v>
      </c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</row>
    <row r="162" spans="1:78" s="68" customFormat="1" ht="24.75" customHeight="1" thickBot="1">
      <c r="A162" s="42"/>
      <c r="B162" s="698"/>
      <c r="C162" s="793"/>
      <c r="D162" s="673">
        <v>2008</v>
      </c>
      <c r="E162" s="148">
        <v>173</v>
      </c>
      <c r="F162" s="135">
        <v>1346800000</v>
      </c>
      <c r="G162" s="114"/>
      <c r="H162" s="113"/>
      <c r="I162" s="114">
        <v>2</v>
      </c>
      <c r="J162" s="114"/>
      <c r="K162" s="114">
        <v>0</v>
      </c>
      <c r="L162" s="114"/>
      <c r="M162" s="114"/>
      <c r="N162" s="114">
        <v>173</v>
      </c>
      <c r="O162" s="114">
        <v>1346800000</v>
      </c>
      <c r="P162" s="115">
        <v>999</v>
      </c>
      <c r="Q162" s="115">
        <v>1795870256</v>
      </c>
      <c r="R162" s="115">
        <v>981</v>
      </c>
      <c r="S162" s="115">
        <v>1577605143</v>
      </c>
      <c r="T162" s="115">
        <v>981</v>
      </c>
      <c r="U162" s="115">
        <v>1523342000</v>
      </c>
      <c r="V162" s="99"/>
      <c r="W162" s="99"/>
      <c r="X162" s="34">
        <v>981</v>
      </c>
      <c r="Y162" s="35">
        <v>1523342000</v>
      </c>
      <c r="Z162" s="16"/>
      <c r="AA162" s="773"/>
      <c r="AB162" s="60">
        <v>2008</v>
      </c>
      <c r="AC162" s="341">
        <v>1500004299</v>
      </c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</row>
    <row r="163" spans="1:78" s="297" customFormat="1" ht="24.75" customHeight="1" thickBot="1">
      <c r="A163" s="298"/>
      <c r="B163" s="698"/>
      <c r="C163" s="793"/>
      <c r="D163" s="673">
        <v>2009</v>
      </c>
      <c r="E163" s="148">
        <v>173</v>
      </c>
      <c r="F163" s="135">
        <v>1349400000</v>
      </c>
      <c r="G163" s="114"/>
      <c r="H163" s="114">
        <v>0</v>
      </c>
      <c r="I163" s="114">
        <v>0</v>
      </c>
      <c r="J163" s="114"/>
      <c r="K163" s="114">
        <v>0</v>
      </c>
      <c r="L163" s="114"/>
      <c r="M163" s="114">
        <v>0</v>
      </c>
      <c r="N163" s="114">
        <v>173</v>
      </c>
      <c r="O163" s="114">
        <v>1349400000</v>
      </c>
      <c r="P163" s="114">
        <v>1037</v>
      </c>
      <c r="Q163" s="114">
        <v>1214720684</v>
      </c>
      <c r="R163" s="114">
        <v>1058</v>
      </c>
      <c r="S163" s="114">
        <v>1347829835</v>
      </c>
      <c r="T163" s="114">
        <v>1058</v>
      </c>
      <c r="U163" s="114">
        <v>1319724023</v>
      </c>
      <c r="V163" s="99"/>
      <c r="W163" s="99"/>
      <c r="X163" s="34">
        <v>1058</v>
      </c>
      <c r="Y163" s="35">
        <v>1319724023</v>
      </c>
      <c r="Z163" s="16"/>
      <c r="AA163" s="773"/>
      <c r="AB163" s="60">
        <v>2009</v>
      </c>
      <c r="AC163" s="342">
        <v>1354993460</v>
      </c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</row>
    <row r="164" spans="1:78" s="68" customFormat="1" ht="24.75" customHeight="1" thickBot="1">
      <c r="A164" s="42"/>
      <c r="B164" s="698"/>
      <c r="C164" s="793"/>
      <c r="D164" s="673">
        <v>2010</v>
      </c>
      <c r="E164" s="262"/>
      <c r="F164" s="272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>
        <v>517</v>
      </c>
      <c r="Q164" s="273">
        <v>638127145</v>
      </c>
      <c r="R164" s="273">
        <v>574</v>
      </c>
      <c r="S164" s="273">
        <v>722427070</v>
      </c>
      <c r="T164" s="273">
        <v>574</v>
      </c>
      <c r="U164" s="273">
        <v>702549046</v>
      </c>
      <c r="V164" s="274"/>
      <c r="W164" s="274"/>
      <c r="X164" s="275">
        <v>574</v>
      </c>
      <c r="Y164" s="276">
        <v>702549046</v>
      </c>
      <c r="Z164" s="16"/>
      <c r="AA164" s="773"/>
      <c r="AB164" s="60">
        <v>2010</v>
      </c>
      <c r="AC164" s="441">
        <v>656511759</v>
      </c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</row>
    <row r="165" spans="1:78" s="68" customFormat="1" ht="24.75" customHeight="1" thickBot="1">
      <c r="A165" s="42"/>
      <c r="B165" s="699"/>
      <c r="C165" s="793"/>
      <c r="D165" s="216" t="s">
        <v>70</v>
      </c>
      <c r="E165" s="149">
        <v>514</v>
      </c>
      <c r="F165" s="137">
        <v>4505750000</v>
      </c>
      <c r="G165" s="109">
        <v>0</v>
      </c>
      <c r="H165" s="109">
        <v>0</v>
      </c>
      <c r="I165" s="109">
        <v>2</v>
      </c>
      <c r="J165" s="109">
        <v>0</v>
      </c>
      <c r="K165" s="109">
        <v>0</v>
      </c>
      <c r="L165" s="109">
        <v>0</v>
      </c>
      <c r="M165" s="109">
        <v>0</v>
      </c>
      <c r="N165" s="109">
        <v>513</v>
      </c>
      <c r="O165" s="109">
        <v>4505750000</v>
      </c>
      <c r="P165" s="109">
        <v>2885</v>
      </c>
      <c r="Q165" s="109">
        <v>3916514611</v>
      </c>
      <c r="R165" s="109">
        <v>2779</v>
      </c>
      <c r="S165" s="109">
        <v>3915658574</v>
      </c>
      <c r="T165" s="109">
        <v>2779</v>
      </c>
      <c r="U165" s="109">
        <v>3804690065</v>
      </c>
      <c r="V165" s="108">
        <v>0</v>
      </c>
      <c r="W165" s="108">
        <v>0</v>
      </c>
      <c r="X165" s="108">
        <v>2779</v>
      </c>
      <c r="Y165" s="110">
        <v>3804690065</v>
      </c>
      <c r="Z165" s="16"/>
      <c r="AA165" s="773"/>
      <c r="AB165" s="64" t="s">
        <v>70</v>
      </c>
      <c r="AC165" s="444">
        <f>SUM(AC161:AC164)</f>
        <v>3769198016</v>
      </c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</row>
    <row r="166" spans="1:78" s="297" customFormat="1" ht="24.75" customHeight="1" thickBot="1">
      <c r="A166" s="298"/>
      <c r="B166" s="697" t="s">
        <v>108</v>
      </c>
      <c r="C166" s="793">
        <v>322</v>
      </c>
      <c r="D166" s="673">
        <v>2009</v>
      </c>
      <c r="E166" s="148">
        <v>1678</v>
      </c>
      <c r="F166" s="135">
        <v>26640494000</v>
      </c>
      <c r="G166" s="114"/>
      <c r="H166" s="114">
        <v>3</v>
      </c>
      <c r="I166" s="114">
        <v>138</v>
      </c>
      <c r="J166" s="114">
        <v>376</v>
      </c>
      <c r="K166" s="114">
        <v>73</v>
      </c>
      <c r="L166" s="114">
        <v>2</v>
      </c>
      <c r="M166" s="114">
        <v>0</v>
      </c>
      <c r="N166" s="114">
        <v>1059</v>
      </c>
      <c r="O166" s="114">
        <v>15323549000</v>
      </c>
      <c r="P166" s="114">
        <v>30</v>
      </c>
      <c r="Q166" s="114">
        <v>204948000</v>
      </c>
      <c r="R166" s="114">
        <v>27</v>
      </c>
      <c r="S166" s="114">
        <v>165843000</v>
      </c>
      <c r="T166" s="114">
        <v>27</v>
      </c>
      <c r="U166" s="114">
        <v>165843000</v>
      </c>
      <c r="V166" s="99"/>
      <c r="W166" s="99"/>
      <c r="X166" s="34">
        <v>27</v>
      </c>
      <c r="Y166" s="35">
        <v>165843000</v>
      </c>
      <c r="Z166" s="16"/>
      <c r="AA166" s="773" t="s">
        <v>108</v>
      </c>
      <c r="AB166" s="60">
        <v>2009</v>
      </c>
      <c r="AC166" s="351">
        <v>0</v>
      </c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</row>
    <row r="167" spans="1:78" s="68" customFormat="1" ht="24.75" customHeight="1" thickBot="1">
      <c r="A167" s="42"/>
      <c r="B167" s="698"/>
      <c r="C167" s="793"/>
      <c r="D167" s="673">
        <v>2010</v>
      </c>
      <c r="E167" s="262">
        <v>1009</v>
      </c>
      <c r="F167" s="272">
        <v>10275017000</v>
      </c>
      <c r="G167" s="273"/>
      <c r="H167" s="273">
        <v>326</v>
      </c>
      <c r="I167" s="273">
        <v>63</v>
      </c>
      <c r="J167" s="273"/>
      <c r="K167" s="273">
        <v>19</v>
      </c>
      <c r="L167" s="273"/>
      <c r="M167" s="273">
        <v>364</v>
      </c>
      <c r="N167" s="273"/>
      <c r="O167" s="273"/>
      <c r="P167" s="273">
        <v>272</v>
      </c>
      <c r="Q167" s="273">
        <v>1748493000</v>
      </c>
      <c r="R167" s="273">
        <v>142</v>
      </c>
      <c r="S167" s="273">
        <v>1086437000</v>
      </c>
      <c r="T167" s="273">
        <v>142</v>
      </c>
      <c r="U167" s="273">
        <v>1024144000</v>
      </c>
      <c r="V167" s="274"/>
      <c r="W167" s="274"/>
      <c r="X167" s="275">
        <v>142</v>
      </c>
      <c r="Y167" s="276">
        <v>1024144000</v>
      </c>
      <c r="Z167" s="16"/>
      <c r="AA167" s="773"/>
      <c r="AB167" s="60">
        <v>2010</v>
      </c>
      <c r="AC167" s="441">
        <v>965501377</v>
      </c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</row>
    <row r="168" spans="1:78" s="68" customFormat="1" ht="24.75" customHeight="1" thickBot="1">
      <c r="A168" s="42"/>
      <c r="B168" s="699"/>
      <c r="C168" s="793"/>
      <c r="D168" s="216" t="s">
        <v>70</v>
      </c>
      <c r="E168" s="149">
        <v>2687</v>
      </c>
      <c r="F168" s="137">
        <v>36915511000</v>
      </c>
      <c r="G168" s="109">
        <v>0</v>
      </c>
      <c r="H168" s="109">
        <v>329</v>
      </c>
      <c r="I168" s="109">
        <v>201</v>
      </c>
      <c r="J168" s="109">
        <v>376</v>
      </c>
      <c r="K168" s="109">
        <v>92</v>
      </c>
      <c r="L168" s="109">
        <v>2</v>
      </c>
      <c r="M168" s="109">
        <v>364</v>
      </c>
      <c r="N168" s="109">
        <v>1059</v>
      </c>
      <c r="O168" s="109">
        <v>15323549000</v>
      </c>
      <c r="P168" s="109">
        <v>302</v>
      </c>
      <c r="Q168" s="109">
        <v>1953441000</v>
      </c>
      <c r="R168" s="109">
        <v>169</v>
      </c>
      <c r="S168" s="109">
        <v>1252280000</v>
      </c>
      <c r="T168" s="109">
        <v>169</v>
      </c>
      <c r="U168" s="109">
        <v>1189987000</v>
      </c>
      <c r="V168" s="108">
        <v>0</v>
      </c>
      <c r="W168" s="108">
        <v>0</v>
      </c>
      <c r="X168" s="108">
        <v>169</v>
      </c>
      <c r="Y168" s="110">
        <v>1189987000</v>
      </c>
      <c r="Z168" s="16"/>
      <c r="AA168" s="773"/>
      <c r="AB168" s="64" t="s">
        <v>70</v>
      </c>
      <c r="AC168" s="444">
        <f>SUM(AC166:AC167)</f>
        <v>965501377</v>
      </c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</row>
    <row r="169" spans="1:78" s="297" customFormat="1" ht="24.75" customHeight="1" thickBot="1">
      <c r="A169" s="298"/>
      <c r="B169" s="697" t="s">
        <v>61</v>
      </c>
      <c r="C169" s="793">
        <v>312</v>
      </c>
      <c r="D169" s="673">
        <v>2009</v>
      </c>
      <c r="E169" s="148">
        <v>1780</v>
      </c>
      <c r="F169" s="135">
        <v>45255852000</v>
      </c>
      <c r="G169" s="114"/>
      <c r="H169" s="114">
        <v>9</v>
      </c>
      <c r="I169" s="114">
        <v>356</v>
      </c>
      <c r="J169" s="114">
        <v>373</v>
      </c>
      <c r="K169" s="114">
        <v>63</v>
      </c>
      <c r="L169" s="114">
        <v>13</v>
      </c>
      <c r="M169" s="114">
        <v>1</v>
      </c>
      <c r="N169" s="114">
        <v>934</v>
      </c>
      <c r="O169" s="114">
        <v>14366995000</v>
      </c>
      <c r="P169" s="114">
        <v>74</v>
      </c>
      <c r="Q169" s="114">
        <v>382258000</v>
      </c>
      <c r="R169" s="114">
        <v>70</v>
      </c>
      <c r="S169" s="114">
        <v>348509000</v>
      </c>
      <c r="T169" s="114">
        <v>70</v>
      </c>
      <c r="U169" s="114">
        <v>348509000</v>
      </c>
      <c r="V169" s="99"/>
      <c r="W169" s="99"/>
      <c r="X169" s="34">
        <v>70</v>
      </c>
      <c r="Y169" s="35">
        <v>348509000</v>
      </c>
      <c r="Z169" s="16"/>
      <c r="AA169" s="773" t="s">
        <v>61</v>
      </c>
      <c r="AB169" s="60">
        <v>2009</v>
      </c>
      <c r="AC169" s="351">
        <v>0</v>
      </c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</row>
    <row r="170" spans="1:78" s="68" customFormat="1" ht="24.75" customHeight="1" thickBot="1">
      <c r="A170" s="42"/>
      <c r="B170" s="698"/>
      <c r="C170" s="793"/>
      <c r="D170" s="673">
        <v>2010</v>
      </c>
      <c r="E170" s="262">
        <v>1460</v>
      </c>
      <c r="F170" s="272">
        <v>20504348000</v>
      </c>
      <c r="G170" s="273"/>
      <c r="H170" s="273">
        <v>311</v>
      </c>
      <c r="I170" s="273">
        <v>216</v>
      </c>
      <c r="J170" s="273"/>
      <c r="K170" s="273">
        <v>22</v>
      </c>
      <c r="L170" s="273"/>
      <c r="M170" s="273">
        <v>526</v>
      </c>
      <c r="N170" s="273"/>
      <c r="O170" s="273"/>
      <c r="P170" s="273">
        <v>403</v>
      </c>
      <c r="Q170" s="273">
        <v>2729138000</v>
      </c>
      <c r="R170" s="273">
        <v>231</v>
      </c>
      <c r="S170" s="273">
        <v>1502886000</v>
      </c>
      <c r="T170" s="273">
        <v>231</v>
      </c>
      <c r="U170" s="273">
        <v>1468717000</v>
      </c>
      <c r="V170" s="274"/>
      <c r="W170" s="274"/>
      <c r="X170" s="275">
        <v>231</v>
      </c>
      <c r="Y170" s="276">
        <v>1468717000</v>
      </c>
      <c r="Z170" s="16"/>
      <c r="AA170" s="773"/>
      <c r="AB170" s="60">
        <v>2010</v>
      </c>
      <c r="AC170" s="441">
        <v>1676561543</v>
      </c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</row>
    <row r="171" spans="1:78" s="68" customFormat="1" ht="24.75" customHeight="1" thickBot="1">
      <c r="A171" s="42"/>
      <c r="B171" s="699"/>
      <c r="C171" s="793"/>
      <c r="D171" s="216" t="s">
        <v>70</v>
      </c>
      <c r="E171" s="149">
        <v>3240</v>
      </c>
      <c r="F171" s="137">
        <v>65760200000</v>
      </c>
      <c r="G171" s="109">
        <v>0</v>
      </c>
      <c r="H171" s="109">
        <v>320</v>
      </c>
      <c r="I171" s="109">
        <v>572</v>
      </c>
      <c r="J171" s="109">
        <v>373</v>
      </c>
      <c r="K171" s="109">
        <v>85</v>
      </c>
      <c r="L171" s="109">
        <v>13</v>
      </c>
      <c r="M171" s="109">
        <v>527</v>
      </c>
      <c r="N171" s="109">
        <v>934</v>
      </c>
      <c r="O171" s="109">
        <v>14366995000</v>
      </c>
      <c r="P171" s="109">
        <v>477</v>
      </c>
      <c r="Q171" s="109">
        <v>3111396000</v>
      </c>
      <c r="R171" s="109">
        <v>301</v>
      </c>
      <c r="S171" s="109">
        <v>1851395000</v>
      </c>
      <c r="T171" s="109">
        <v>301</v>
      </c>
      <c r="U171" s="109">
        <v>1817226000</v>
      </c>
      <c r="V171" s="108">
        <v>0</v>
      </c>
      <c r="W171" s="108">
        <v>0</v>
      </c>
      <c r="X171" s="108">
        <v>301</v>
      </c>
      <c r="Y171" s="110">
        <v>1817226000</v>
      </c>
      <c r="Z171" s="16"/>
      <c r="AA171" s="773"/>
      <c r="AB171" s="64" t="s">
        <v>70</v>
      </c>
      <c r="AC171" s="444">
        <f>SUM(AC169:AC170)</f>
        <v>1676561543</v>
      </c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</row>
    <row r="172" spans="1:78" s="297" customFormat="1" ht="24.75" customHeight="1" thickBot="1">
      <c r="A172" s="298"/>
      <c r="B172" s="697" t="s">
        <v>109</v>
      </c>
      <c r="C172" s="793">
        <v>313</v>
      </c>
      <c r="D172" s="673">
        <v>2009</v>
      </c>
      <c r="E172" s="148">
        <v>1581</v>
      </c>
      <c r="F172" s="135">
        <v>36321134000</v>
      </c>
      <c r="G172" s="114"/>
      <c r="H172" s="114">
        <v>9</v>
      </c>
      <c r="I172" s="114">
        <v>397</v>
      </c>
      <c r="J172" s="114">
        <v>357</v>
      </c>
      <c r="K172" s="114">
        <v>68</v>
      </c>
      <c r="L172" s="114">
        <v>10</v>
      </c>
      <c r="M172" s="114">
        <v>2</v>
      </c>
      <c r="N172" s="114">
        <v>697</v>
      </c>
      <c r="O172" s="114">
        <v>14815420000</v>
      </c>
      <c r="P172" s="114">
        <v>19</v>
      </c>
      <c r="Q172" s="114">
        <v>38005000</v>
      </c>
      <c r="R172" s="114">
        <v>17</v>
      </c>
      <c r="S172" s="114">
        <v>30821000</v>
      </c>
      <c r="T172" s="114">
        <v>17</v>
      </c>
      <c r="U172" s="114">
        <v>30821000</v>
      </c>
      <c r="V172" s="99"/>
      <c r="W172" s="99"/>
      <c r="X172" s="34">
        <v>17</v>
      </c>
      <c r="Y172" s="35">
        <v>30821000</v>
      </c>
      <c r="Z172" s="16"/>
      <c r="AA172" s="773" t="s">
        <v>109</v>
      </c>
      <c r="AB172" s="60">
        <v>2009</v>
      </c>
      <c r="AC172" s="351">
        <v>0</v>
      </c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</row>
    <row r="173" spans="1:78" s="68" customFormat="1" ht="24.75" customHeight="1" thickBot="1">
      <c r="A173" s="42"/>
      <c r="B173" s="698"/>
      <c r="C173" s="793"/>
      <c r="D173" s="673">
        <v>2010</v>
      </c>
      <c r="E173" s="262">
        <v>959</v>
      </c>
      <c r="F173" s="272">
        <v>19463599000</v>
      </c>
      <c r="G173" s="273"/>
      <c r="H173" s="273">
        <v>367</v>
      </c>
      <c r="I173" s="273">
        <v>145</v>
      </c>
      <c r="J173" s="273"/>
      <c r="K173" s="273">
        <v>31</v>
      </c>
      <c r="L173" s="273"/>
      <c r="M173" s="273">
        <v>215</v>
      </c>
      <c r="N173" s="273"/>
      <c r="O173" s="273"/>
      <c r="P173" s="273">
        <v>148</v>
      </c>
      <c r="Q173" s="273">
        <v>959321000</v>
      </c>
      <c r="R173" s="273">
        <v>81</v>
      </c>
      <c r="S173" s="273">
        <v>568384000</v>
      </c>
      <c r="T173" s="273">
        <v>81</v>
      </c>
      <c r="U173" s="273">
        <v>571200000</v>
      </c>
      <c r="V173" s="274"/>
      <c r="W173" s="274"/>
      <c r="X173" s="275">
        <v>81</v>
      </c>
      <c r="Y173" s="276">
        <v>571200000</v>
      </c>
      <c r="Z173" s="16"/>
      <c r="AA173" s="773"/>
      <c r="AB173" s="60">
        <v>2010</v>
      </c>
      <c r="AC173" s="441">
        <v>602383396</v>
      </c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</row>
    <row r="174" spans="1:78" s="68" customFormat="1" ht="24.75" customHeight="1" thickBot="1">
      <c r="A174" s="42"/>
      <c r="B174" s="699"/>
      <c r="C174" s="793"/>
      <c r="D174" s="216" t="s">
        <v>70</v>
      </c>
      <c r="E174" s="149">
        <v>2540</v>
      </c>
      <c r="F174" s="137">
        <v>55784733000</v>
      </c>
      <c r="G174" s="109">
        <v>0</v>
      </c>
      <c r="H174" s="109">
        <v>376</v>
      </c>
      <c r="I174" s="109">
        <v>542</v>
      </c>
      <c r="J174" s="109">
        <v>357</v>
      </c>
      <c r="K174" s="109">
        <v>99</v>
      </c>
      <c r="L174" s="109">
        <v>10</v>
      </c>
      <c r="M174" s="109">
        <v>217</v>
      </c>
      <c r="N174" s="109">
        <v>697</v>
      </c>
      <c r="O174" s="109">
        <v>14815420000</v>
      </c>
      <c r="P174" s="109">
        <v>167</v>
      </c>
      <c r="Q174" s="109">
        <v>997326000</v>
      </c>
      <c r="R174" s="109">
        <v>98</v>
      </c>
      <c r="S174" s="109">
        <v>599205000</v>
      </c>
      <c r="T174" s="109">
        <v>98</v>
      </c>
      <c r="U174" s="109">
        <v>602021000</v>
      </c>
      <c r="V174" s="108">
        <v>0</v>
      </c>
      <c r="W174" s="108">
        <v>0</v>
      </c>
      <c r="X174" s="108">
        <v>98</v>
      </c>
      <c r="Y174" s="110">
        <v>602021000</v>
      </c>
      <c r="Z174" s="16"/>
      <c r="AA174" s="773"/>
      <c r="AB174" s="64" t="s">
        <v>70</v>
      </c>
      <c r="AC174" s="444">
        <f>SUM(AC172:AC173)</f>
        <v>602383396</v>
      </c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</row>
    <row r="175" spans="1:78" s="297" customFormat="1" ht="24.75" customHeight="1" thickBot="1">
      <c r="A175" s="298"/>
      <c r="B175" s="697" t="s">
        <v>110</v>
      </c>
      <c r="C175" s="793">
        <v>323</v>
      </c>
      <c r="D175" s="673">
        <v>2009</v>
      </c>
      <c r="E175" s="33">
        <v>921</v>
      </c>
      <c r="F175" s="97">
        <v>21931376000</v>
      </c>
      <c r="G175" s="31"/>
      <c r="H175" s="114">
        <v>0</v>
      </c>
      <c r="I175" s="114">
        <v>85</v>
      </c>
      <c r="J175" s="114">
        <v>331</v>
      </c>
      <c r="K175" s="114">
        <v>21</v>
      </c>
      <c r="L175" s="114">
        <v>1</v>
      </c>
      <c r="M175" s="114">
        <v>2</v>
      </c>
      <c r="N175" s="31">
        <v>476</v>
      </c>
      <c r="O175" s="31">
        <v>10244055000</v>
      </c>
      <c r="P175" s="31">
        <v>8</v>
      </c>
      <c r="Q175" s="31">
        <v>16911000</v>
      </c>
      <c r="R175" s="31">
        <v>8</v>
      </c>
      <c r="S175" s="31">
        <v>20835000</v>
      </c>
      <c r="T175" s="31">
        <v>8</v>
      </c>
      <c r="U175" s="31">
        <v>20835000</v>
      </c>
      <c r="V175" s="99"/>
      <c r="W175" s="99"/>
      <c r="X175" s="34">
        <v>8</v>
      </c>
      <c r="Y175" s="35">
        <v>20835000</v>
      </c>
      <c r="Z175" s="67"/>
      <c r="AA175" s="773" t="s">
        <v>110</v>
      </c>
      <c r="AB175" s="60">
        <v>2009</v>
      </c>
      <c r="AC175" s="351">
        <v>0</v>
      </c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</row>
    <row r="176" spans="1:78" s="68" customFormat="1" ht="24.75" customHeight="1" thickBot="1">
      <c r="A176" s="42"/>
      <c r="B176" s="698"/>
      <c r="C176" s="793"/>
      <c r="D176" s="673">
        <v>2010</v>
      </c>
      <c r="E176" s="271">
        <v>537</v>
      </c>
      <c r="F176" s="285">
        <v>6890688000</v>
      </c>
      <c r="G176" s="126"/>
      <c r="H176" s="273">
        <v>210</v>
      </c>
      <c r="I176" s="273">
        <v>29</v>
      </c>
      <c r="J176" s="273"/>
      <c r="K176" s="273">
        <v>3</v>
      </c>
      <c r="L176" s="273"/>
      <c r="M176" s="273">
        <v>122</v>
      </c>
      <c r="N176" s="126"/>
      <c r="O176" s="126"/>
      <c r="P176" s="126">
        <v>95</v>
      </c>
      <c r="Q176" s="126">
        <v>496824000</v>
      </c>
      <c r="R176" s="126">
        <v>21</v>
      </c>
      <c r="S176" s="126">
        <v>119986000</v>
      </c>
      <c r="T176" s="126">
        <v>21</v>
      </c>
      <c r="U176" s="126">
        <v>103110000</v>
      </c>
      <c r="V176" s="274"/>
      <c r="W176" s="274"/>
      <c r="X176" s="275">
        <v>21</v>
      </c>
      <c r="Y176" s="276">
        <v>103110000</v>
      </c>
      <c r="Z176" s="67"/>
      <c r="AA176" s="773"/>
      <c r="AB176" s="60">
        <v>2010</v>
      </c>
      <c r="AC176" s="441">
        <v>122394710</v>
      </c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</row>
    <row r="177" spans="1:78" s="68" customFormat="1" ht="24.75" customHeight="1" thickBot="1">
      <c r="A177" s="42"/>
      <c r="B177" s="699"/>
      <c r="C177" s="793"/>
      <c r="D177" s="216" t="s">
        <v>70</v>
      </c>
      <c r="E177" s="106">
        <v>1458</v>
      </c>
      <c r="F177" s="107">
        <v>28822064000</v>
      </c>
      <c r="G177" s="108">
        <v>0</v>
      </c>
      <c r="H177" s="108">
        <v>210</v>
      </c>
      <c r="I177" s="108">
        <v>114</v>
      </c>
      <c r="J177" s="108">
        <v>331</v>
      </c>
      <c r="K177" s="108">
        <v>24</v>
      </c>
      <c r="L177" s="108">
        <v>1</v>
      </c>
      <c r="M177" s="108">
        <v>124</v>
      </c>
      <c r="N177" s="108">
        <v>476</v>
      </c>
      <c r="O177" s="108">
        <v>10244055000</v>
      </c>
      <c r="P177" s="108">
        <v>103</v>
      </c>
      <c r="Q177" s="108">
        <v>513735000</v>
      </c>
      <c r="R177" s="108">
        <v>29</v>
      </c>
      <c r="S177" s="108">
        <v>140821000</v>
      </c>
      <c r="T177" s="108">
        <v>29</v>
      </c>
      <c r="U177" s="108">
        <v>123945000</v>
      </c>
      <c r="V177" s="108">
        <v>0</v>
      </c>
      <c r="W177" s="108">
        <v>0</v>
      </c>
      <c r="X177" s="108">
        <v>29</v>
      </c>
      <c r="Y177" s="110">
        <v>123945000</v>
      </c>
      <c r="Z177" s="67"/>
      <c r="AA177" s="773"/>
      <c r="AB177" s="64" t="s">
        <v>70</v>
      </c>
      <c r="AC177" s="444">
        <f>SUM(AC175:AC176)</f>
        <v>122394710</v>
      </c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</row>
    <row r="178" spans="2:78" s="72" customFormat="1" ht="31.5" customHeight="1" thickBot="1">
      <c r="B178" s="703" t="s">
        <v>89</v>
      </c>
      <c r="C178" s="696"/>
      <c r="D178" s="696"/>
      <c r="E178" s="182">
        <f>+E182+E185</f>
        <v>4301</v>
      </c>
      <c r="F178" s="183">
        <f aca="true" t="shared" si="3" ref="F178:Y178">+F182+F185</f>
        <v>44673844000</v>
      </c>
      <c r="G178" s="183">
        <f t="shared" si="3"/>
        <v>0</v>
      </c>
      <c r="H178" s="183">
        <f t="shared" si="3"/>
        <v>153</v>
      </c>
      <c r="I178" s="183">
        <f t="shared" si="3"/>
        <v>525</v>
      </c>
      <c r="J178" s="183">
        <f t="shared" si="3"/>
        <v>49</v>
      </c>
      <c r="K178" s="183">
        <f t="shared" si="3"/>
        <v>96</v>
      </c>
      <c r="L178" s="183">
        <f t="shared" si="3"/>
        <v>1</v>
      </c>
      <c r="M178" s="183">
        <f t="shared" si="3"/>
        <v>135</v>
      </c>
      <c r="N178" s="183">
        <f t="shared" si="3"/>
        <v>922</v>
      </c>
      <c r="O178" s="183">
        <f t="shared" si="3"/>
        <v>30673273000</v>
      </c>
      <c r="P178" s="183">
        <f t="shared" si="3"/>
        <v>1026</v>
      </c>
      <c r="Q178" s="183">
        <f t="shared" si="3"/>
        <v>5431086627</v>
      </c>
      <c r="R178" s="183">
        <f t="shared" si="3"/>
        <v>877</v>
      </c>
      <c r="S178" s="183">
        <f t="shared" si="3"/>
        <v>4535212580</v>
      </c>
      <c r="T178" s="183">
        <f t="shared" si="3"/>
        <v>877</v>
      </c>
      <c r="U178" s="183">
        <f t="shared" si="3"/>
        <v>4368974411</v>
      </c>
      <c r="V178" s="183">
        <f t="shared" si="3"/>
        <v>91</v>
      </c>
      <c r="W178" s="183">
        <f t="shared" si="3"/>
        <v>1466657873</v>
      </c>
      <c r="X178" s="183">
        <f t="shared" si="3"/>
        <v>968</v>
      </c>
      <c r="Y178" s="243">
        <f t="shared" si="3"/>
        <v>5835632284</v>
      </c>
      <c r="Z178" s="73"/>
      <c r="AA178" s="703" t="s">
        <v>89</v>
      </c>
      <c r="AB178" s="696"/>
      <c r="AC178" s="442">
        <f>AC182+AC185</f>
        <v>5649561176</v>
      </c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</row>
    <row r="179" spans="2:78" s="72" customFormat="1" ht="31.5" customHeight="1" thickBot="1">
      <c r="B179" s="697" t="s">
        <v>167</v>
      </c>
      <c r="C179" s="697">
        <v>431</v>
      </c>
      <c r="D179" s="60">
        <v>2008</v>
      </c>
      <c r="E179" s="33">
        <v>93</v>
      </c>
      <c r="F179" s="97">
        <v>27706000000</v>
      </c>
      <c r="G179" s="31"/>
      <c r="H179" s="98"/>
      <c r="I179" s="31">
        <v>2</v>
      </c>
      <c r="J179" s="31"/>
      <c r="K179" s="31">
        <v>0</v>
      </c>
      <c r="L179" s="31"/>
      <c r="M179" s="31">
        <v>0</v>
      </c>
      <c r="N179" s="31">
        <v>91</v>
      </c>
      <c r="O179" s="114">
        <v>27706000000</v>
      </c>
      <c r="P179" s="115">
        <v>66</v>
      </c>
      <c r="Q179" s="115">
        <v>149505842</v>
      </c>
      <c r="R179" s="115">
        <v>0</v>
      </c>
      <c r="S179" s="115">
        <v>0</v>
      </c>
      <c r="T179" s="115">
        <v>0</v>
      </c>
      <c r="U179" s="115">
        <v>0</v>
      </c>
      <c r="V179" s="99"/>
      <c r="W179" s="99"/>
      <c r="X179" s="34">
        <v>0</v>
      </c>
      <c r="Y179" s="35">
        <v>0</v>
      </c>
      <c r="Z179" s="73"/>
      <c r="AA179" s="773" t="s">
        <v>168</v>
      </c>
      <c r="AB179" s="60">
        <v>2008</v>
      </c>
      <c r="AC179" s="343">
        <v>0</v>
      </c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</row>
    <row r="180" spans="2:78" s="72" customFormat="1" ht="31.5" customHeight="1" thickBot="1">
      <c r="B180" s="698"/>
      <c r="C180" s="698"/>
      <c r="D180" s="60">
        <v>2009</v>
      </c>
      <c r="E180" s="100">
        <v>5</v>
      </c>
      <c r="F180" s="101">
        <v>0</v>
      </c>
      <c r="G180" s="102"/>
      <c r="H180" s="102">
        <v>0</v>
      </c>
      <c r="I180" s="102">
        <v>0</v>
      </c>
      <c r="J180" s="102"/>
      <c r="K180" s="102">
        <v>0</v>
      </c>
      <c r="L180" s="102"/>
      <c r="M180" s="102">
        <v>0</v>
      </c>
      <c r="N180" s="102">
        <v>5</v>
      </c>
      <c r="O180" s="103">
        <v>0</v>
      </c>
      <c r="P180" s="103">
        <v>576</v>
      </c>
      <c r="Q180" s="103">
        <v>2677985016</v>
      </c>
      <c r="R180" s="103">
        <v>540</v>
      </c>
      <c r="S180" s="103">
        <v>2314733108</v>
      </c>
      <c r="T180" s="103">
        <v>540</v>
      </c>
      <c r="U180" s="103">
        <v>2249721943</v>
      </c>
      <c r="V180" s="120">
        <v>91</v>
      </c>
      <c r="W180" s="286">
        <v>1466657873</v>
      </c>
      <c r="X180" s="104">
        <v>631</v>
      </c>
      <c r="Y180" s="105">
        <v>3716379816</v>
      </c>
      <c r="Z180" s="73"/>
      <c r="AA180" s="773"/>
      <c r="AB180" s="60">
        <v>2009</v>
      </c>
      <c r="AC180" s="344">
        <v>3774200704</v>
      </c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</row>
    <row r="181" spans="2:78" s="72" customFormat="1" ht="31.5" customHeight="1" thickBot="1">
      <c r="B181" s="698"/>
      <c r="C181" s="698"/>
      <c r="D181" s="60">
        <v>2010</v>
      </c>
      <c r="E181" s="33"/>
      <c r="F181" s="97"/>
      <c r="G181" s="31"/>
      <c r="H181" s="98"/>
      <c r="I181" s="31"/>
      <c r="J181" s="31"/>
      <c r="K181" s="31"/>
      <c r="L181" s="31"/>
      <c r="M181" s="31"/>
      <c r="N181" s="31"/>
      <c r="O181" s="114"/>
      <c r="P181" s="115">
        <v>384</v>
      </c>
      <c r="Q181" s="115">
        <v>2603595769</v>
      </c>
      <c r="R181" s="115">
        <v>337</v>
      </c>
      <c r="S181" s="115">
        <v>2220479472</v>
      </c>
      <c r="T181" s="115">
        <v>337</v>
      </c>
      <c r="U181" s="115">
        <v>2119252468</v>
      </c>
      <c r="V181" s="99"/>
      <c r="W181" s="99"/>
      <c r="X181" s="34">
        <v>337</v>
      </c>
      <c r="Y181" s="35">
        <v>2119252468</v>
      </c>
      <c r="Z181" s="73"/>
      <c r="AA181" s="773"/>
      <c r="AB181" s="60">
        <v>2010</v>
      </c>
      <c r="AC181" s="441">
        <v>1875360472</v>
      </c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</row>
    <row r="182" spans="2:78" s="72" customFormat="1" ht="31.5" customHeight="1" thickBot="1">
      <c r="B182" s="699"/>
      <c r="C182" s="699"/>
      <c r="D182" s="64" t="s">
        <v>70</v>
      </c>
      <c r="E182" s="106">
        <v>98</v>
      </c>
      <c r="F182" s="107">
        <v>27706000000</v>
      </c>
      <c r="G182" s="108">
        <v>0</v>
      </c>
      <c r="H182" s="108">
        <v>0</v>
      </c>
      <c r="I182" s="108">
        <v>2</v>
      </c>
      <c r="J182" s="108">
        <v>0</v>
      </c>
      <c r="K182" s="108">
        <v>0</v>
      </c>
      <c r="L182" s="108">
        <v>0</v>
      </c>
      <c r="M182" s="108">
        <v>0</v>
      </c>
      <c r="N182" s="108">
        <v>96</v>
      </c>
      <c r="O182" s="109">
        <v>27706000000</v>
      </c>
      <c r="P182" s="109">
        <v>1026</v>
      </c>
      <c r="Q182" s="109">
        <v>5431086627</v>
      </c>
      <c r="R182" s="109">
        <v>877</v>
      </c>
      <c r="S182" s="109">
        <v>4535212580</v>
      </c>
      <c r="T182" s="109">
        <v>877</v>
      </c>
      <c r="U182" s="109">
        <v>4368974411</v>
      </c>
      <c r="V182" s="108">
        <v>91</v>
      </c>
      <c r="W182" s="108">
        <v>1466657873</v>
      </c>
      <c r="X182" s="108">
        <v>968</v>
      </c>
      <c r="Y182" s="110">
        <v>5835632284</v>
      </c>
      <c r="Z182" s="73"/>
      <c r="AA182" s="773"/>
      <c r="AB182" s="64" t="s">
        <v>70</v>
      </c>
      <c r="AC182" s="444">
        <f>SUM(AC179:AC181)</f>
        <v>5649561176</v>
      </c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</row>
    <row r="183" spans="2:78" s="72" customFormat="1" ht="31.5" customHeight="1" thickBot="1">
      <c r="B183" s="754" t="s">
        <v>125</v>
      </c>
      <c r="C183" s="697" t="s">
        <v>213</v>
      </c>
      <c r="D183" s="58">
        <v>2009</v>
      </c>
      <c r="E183" s="100">
        <v>4203</v>
      </c>
      <c r="F183" s="101">
        <v>16967844000</v>
      </c>
      <c r="G183" s="505"/>
      <c r="H183" s="101">
        <v>153</v>
      </c>
      <c r="I183" s="101">
        <v>523</v>
      </c>
      <c r="J183" s="101">
        <v>49</v>
      </c>
      <c r="K183" s="101">
        <v>96</v>
      </c>
      <c r="L183" s="101">
        <v>1</v>
      </c>
      <c r="M183" s="101">
        <v>135</v>
      </c>
      <c r="N183" s="214">
        <v>826</v>
      </c>
      <c r="O183" s="214">
        <v>2967273000</v>
      </c>
      <c r="P183" s="214"/>
      <c r="Q183" s="214"/>
      <c r="R183" s="214"/>
      <c r="S183" s="214"/>
      <c r="T183" s="214"/>
      <c r="U183" s="214"/>
      <c r="V183" s="214"/>
      <c r="W183" s="214"/>
      <c r="X183" s="214">
        <v>0</v>
      </c>
      <c r="Y183" s="214">
        <v>0</v>
      </c>
      <c r="Z183" s="73"/>
      <c r="AA183" s="773" t="s">
        <v>125</v>
      </c>
      <c r="AB183" s="423">
        <v>2009</v>
      </c>
      <c r="AC183" s="351">
        <v>0</v>
      </c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</row>
    <row r="184" spans="2:78" s="72" customFormat="1" ht="31.5" customHeight="1" thickBot="1">
      <c r="B184" s="754"/>
      <c r="C184" s="698"/>
      <c r="D184" s="506">
        <v>2010</v>
      </c>
      <c r="E184" s="157"/>
      <c r="F184" s="167"/>
      <c r="G184" s="18"/>
      <c r="H184" s="167"/>
      <c r="I184" s="167"/>
      <c r="J184" s="167"/>
      <c r="K184" s="167"/>
      <c r="L184" s="167"/>
      <c r="M184" s="167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>
        <v>0</v>
      </c>
      <c r="Y184" s="18">
        <v>0</v>
      </c>
      <c r="Z184" s="73"/>
      <c r="AA184" s="773"/>
      <c r="AB184" s="60">
        <v>2010</v>
      </c>
      <c r="AC184" s="440">
        <v>0</v>
      </c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</row>
    <row r="185" spans="2:78" s="72" customFormat="1" ht="31.5" customHeight="1" thickBot="1">
      <c r="B185" s="755"/>
      <c r="C185" s="699"/>
      <c r="D185" s="64" t="s">
        <v>70</v>
      </c>
      <c r="E185" s="106">
        <v>4203</v>
      </c>
      <c r="F185" s="107">
        <v>16967844000</v>
      </c>
      <c r="G185" s="108">
        <v>0</v>
      </c>
      <c r="H185" s="108">
        <v>153</v>
      </c>
      <c r="I185" s="108">
        <v>523</v>
      </c>
      <c r="J185" s="108">
        <v>49</v>
      </c>
      <c r="K185" s="108">
        <v>96</v>
      </c>
      <c r="L185" s="108">
        <v>1</v>
      </c>
      <c r="M185" s="108">
        <v>135</v>
      </c>
      <c r="N185" s="108">
        <v>826</v>
      </c>
      <c r="O185" s="109">
        <v>2967273000</v>
      </c>
      <c r="P185" s="109">
        <v>0</v>
      </c>
      <c r="Q185" s="109">
        <v>0</v>
      </c>
      <c r="R185" s="109">
        <v>0</v>
      </c>
      <c r="S185" s="109">
        <v>0</v>
      </c>
      <c r="T185" s="109">
        <v>0</v>
      </c>
      <c r="U185" s="109">
        <v>0</v>
      </c>
      <c r="V185" s="108">
        <v>0</v>
      </c>
      <c r="W185" s="108">
        <v>0</v>
      </c>
      <c r="X185" s="108">
        <v>0</v>
      </c>
      <c r="Y185" s="110">
        <v>0</v>
      </c>
      <c r="Z185" s="73"/>
      <c r="AA185" s="773"/>
      <c r="AB185" s="64" t="s">
        <v>70</v>
      </c>
      <c r="AC185" s="443">
        <f>SUM(AC183:AC184)</f>
        <v>0</v>
      </c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</row>
    <row r="186" spans="2:78" s="72" customFormat="1" ht="31.5" customHeight="1" thickBot="1">
      <c r="B186" s="703" t="s">
        <v>90</v>
      </c>
      <c r="C186" s="696"/>
      <c r="D186" s="696"/>
      <c r="E186" s="155">
        <f>+E189+E194+E199</f>
        <v>123</v>
      </c>
      <c r="F186" s="156">
        <f aca="true" t="shared" si="4" ref="F186:Y186">+F189+F194+F199</f>
        <v>48275752043</v>
      </c>
      <c r="G186" s="156">
        <f t="shared" si="4"/>
        <v>0</v>
      </c>
      <c r="H186" s="156">
        <f t="shared" si="4"/>
        <v>0</v>
      </c>
      <c r="I186" s="156">
        <f t="shared" si="4"/>
        <v>0</v>
      </c>
      <c r="J186" s="156">
        <f t="shared" si="4"/>
        <v>0</v>
      </c>
      <c r="K186" s="156">
        <f t="shared" si="4"/>
        <v>11</v>
      </c>
      <c r="L186" s="156">
        <f t="shared" si="4"/>
        <v>0</v>
      </c>
      <c r="M186" s="156">
        <f t="shared" si="4"/>
        <v>0</v>
      </c>
      <c r="N186" s="156">
        <f t="shared" si="4"/>
        <v>109</v>
      </c>
      <c r="O186" s="156">
        <f t="shared" si="4"/>
        <v>47304532075</v>
      </c>
      <c r="P186" s="156">
        <f t="shared" si="4"/>
        <v>899</v>
      </c>
      <c r="Q186" s="156">
        <f t="shared" si="4"/>
        <v>29012415333</v>
      </c>
      <c r="R186" s="156">
        <f t="shared" si="4"/>
        <v>882</v>
      </c>
      <c r="S186" s="156">
        <f t="shared" si="4"/>
        <v>28785608396</v>
      </c>
      <c r="T186" s="156">
        <f t="shared" si="4"/>
        <v>882</v>
      </c>
      <c r="U186" s="156">
        <f t="shared" si="4"/>
        <v>28785608396</v>
      </c>
      <c r="V186" s="156">
        <f t="shared" si="4"/>
        <v>0</v>
      </c>
      <c r="W186" s="156">
        <f t="shared" si="4"/>
        <v>0</v>
      </c>
      <c r="X186" s="156">
        <f t="shared" si="4"/>
        <v>882</v>
      </c>
      <c r="Y186" s="234">
        <f t="shared" si="4"/>
        <v>28785608396</v>
      </c>
      <c r="Z186" s="73"/>
      <c r="AA186" s="703" t="s">
        <v>90</v>
      </c>
      <c r="AB186" s="696"/>
      <c r="AC186" s="442">
        <f>AC189+AC194+AC199</f>
        <v>28785616335</v>
      </c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</row>
    <row r="187" spans="2:78" s="310" customFormat="1" ht="31.5" customHeight="1" thickBot="1">
      <c r="B187" s="751" t="s">
        <v>136</v>
      </c>
      <c r="C187" s="798">
        <v>2009</v>
      </c>
      <c r="D187" s="799"/>
      <c r="E187" s="32">
        <v>2</v>
      </c>
      <c r="F187" s="151">
        <v>5860520000</v>
      </c>
      <c r="G187" s="30"/>
      <c r="H187" s="30"/>
      <c r="I187" s="30"/>
      <c r="J187" s="30"/>
      <c r="K187" s="30"/>
      <c r="L187" s="30"/>
      <c r="M187" s="30"/>
      <c r="N187" s="30">
        <v>1</v>
      </c>
      <c r="O187" s="30">
        <v>4160520000</v>
      </c>
      <c r="P187" s="30"/>
      <c r="Q187" s="30"/>
      <c r="R187" s="30"/>
      <c r="S187" s="30"/>
      <c r="T187" s="30"/>
      <c r="U187" s="30"/>
      <c r="V187" s="30"/>
      <c r="W187" s="30"/>
      <c r="X187" s="30">
        <v>0</v>
      </c>
      <c r="Y187" s="165">
        <v>0</v>
      </c>
      <c r="Z187" s="268"/>
      <c r="AA187" s="781" t="s">
        <v>136</v>
      </c>
      <c r="AB187" s="60">
        <v>2009</v>
      </c>
      <c r="AC187" s="323">
        <v>0</v>
      </c>
      <c r="AD187" s="268"/>
      <c r="AE187" s="268"/>
      <c r="AF187" s="268"/>
      <c r="AG187" s="268"/>
      <c r="AH187" s="268"/>
      <c r="AI187" s="268"/>
      <c r="AJ187" s="268"/>
      <c r="AK187" s="268"/>
      <c r="AL187" s="268"/>
      <c r="AM187" s="268"/>
      <c r="AN187" s="268"/>
      <c r="AO187" s="268"/>
      <c r="AP187" s="268"/>
      <c r="AQ187" s="268"/>
      <c r="AR187" s="268"/>
      <c r="AS187" s="268"/>
      <c r="AT187" s="268"/>
      <c r="AU187" s="268"/>
      <c r="AV187" s="268"/>
      <c r="AW187" s="268"/>
      <c r="AX187" s="268"/>
      <c r="AY187" s="268"/>
      <c r="AZ187" s="268"/>
      <c r="BA187" s="268"/>
      <c r="BB187" s="268"/>
      <c r="BC187" s="268"/>
      <c r="BD187" s="268"/>
      <c r="BE187" s="268"/>
      <c r="BF187" s="268"/>
      <c r="BG187" s="268"/>
      <c r="BH187" s="268"/>
      <c r="BI187" s="268"/>
      <c r="BJ187" s="268"/>
      <c r="BK187" s="268"/>
      <c r="BL187" s="268"/>
      <c r="BM187" s="268"/>
      <c r="BN187" s="268"/>
      <c r="BO187" s="268"/>
      <c r="BP187" s="268"/>
      <c r="BQ187" s="268"/>
      <c r="BR187" s="268"/>
      <c r="BS187" s="268"/>
      <c r="BT187" s="268"/>
      <c r="BU187" s="268"/>
      <c r="BV187" s="268"/>
      <c r="BW187" s="268"/>
      <c r="BX187" s="268"/>
      <c r="BY187" s="268"/>
      <c r="BZ187" s="268"/>
    </row>
    <row r="188" spans="2:78" s="269" customFormat="1" ht="31.5" customHeight="1" thickBot="1">
      <c r="B188" s="752"/>
      <c r="C188" s="800">
        <v>2010</v>
      </c>
      <c r="D188" s="801"/>
      <c r="E188" s="271"/>
      <c r="F188" s="285"/>
      <c r="G188" s="126"/>
      <c r="H188" s="126"/>
      <c r="I188" s="126"/>
      <c r="J188" s="126"/>
      <c r="K188" s="126"/>
      <c r="L188" s="126"/>
      <c r="M188" s="126"/>
      <c r="N188" s="126">
        <v>1</v>
      </c>
      <c r="O188" s="126">
        <v>1700000000</v>
      </c>
      <c r="P188" s="126">
        <v>1</v>
      </c>
      <c r="Q188" s="126">
        <v>50565025</v>
      </c>
      <c r="R188" s="126"/>
      <c r="S188" s="126"/>
      <c r="T188" s="126"/>
      <c r="U188" s="126"/>
      <c r="V188" s="126"/>
      <c r="W188" s="126"/>
      <c r="X188" s="126">
        <v>0</v>
      </c>
      <c r="Y188" s="301">
        <v>0</v>
      </c>
      <c r="Z188" s="268"/>
      <c r="AA188" s="781"/>
      <c r="AB188" s="60">
        <v>2010</v>
      </c>
      <c r="AC188" s="440">
        <v>0</v>
      </c>
      <c r="AD188" s="268"/>
      <c r="AE188" s="268"/>
      <c r="AF188" s="268"/>
      <c r="AG188" s="268"/>
      <c r="AH188" s="268"/>
      <c r="AI188" s="268"/>
      <c r="AJ188" s="268"/>
      <c r="AK188" s="268"/>
      <c r="AL188" s="268"/>
      <c r="AM188" s="268"/>
      <c r="AN188" s="268"/>
      <c r="AO188" s="268"/>
      <c r="AP188" s="268"/>
      <c r="AQ188" s="268"/>
      <c r="AR188" s="268"/>
      <c r="AS188" s="268"/>
      <c r="AT188" s="268"/>
      <c r="AU188" s="268"/>
      <c r="AV188" s="268"/>
      <c r="AW188" s="268"/>
      <c r="AX188" s="268"/>
      <c r="AY188" s="268"/>
      <c r="AZ188" s="268"/>
      <c r="BA188" s="268"/>
      <c r="BB188" s="268"/>
      <c r="BC188" s="268"/>
      <c r="BD188" s="268"/>
      <c r="BE188" s="268"/>
      <c r="BF188" s="268"/>
      <c r="BG188" s="268"/>
      <c r="BH188" s="268"/>
      <c r="BI188" s="268"/>
      <c r="BJ188" s="268"/>
      <c r="BK188" s="268"/>
      <c r="BL188" s="268"/>
      <c r="BM188" s="268"/>
      <c r="BN188" s="268"/>
      <c r="BO188" s="268"/>
      <c r="BP188" s="268"/>
      <c r="BQ188" s="268"/>
      <c r="BR188" s="268"/>
      <c r="BS188" s="268"/>
      <c r="BT188" s="268"/>
      <c r="BU188" s="268"/>
      <c r="BV188" s="268"/>
      <c r="BW188" s="268"/>
      <c r="BX188" s="268"/>
      <c r="BY188" s="268"/>
      <c r="BZ188" s="268"/>
    </row>
    <row r="189" spans="2:78" s="269" customFormat="1" ht="31.5" customHeight="1" thickBot="1">
      <c r="B189" s="753"/>
      <c r="C189" s="796" t="s">
        <v>211</v>
      </c>
      <c r="D189" s="797"/>
      <c r="E189" s="116">
        <v>2</v>
      </c>
      <c r="F189" s="117">
        <v>5860520000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2</v>
      </c>
      <c r="O189" s="56">
        <v>5860520000</v>
      </c>
      <c r="P189" s="56">
        <v>1</v>
      </c>
      <c r="Q189" s="56">
        <v>50565025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119">
        <v>0</v>
      </c>
      <c r="Z189" s="268"/>
      <c r="AA189" s="781"/>
      <c r="AB189" s="64" t="s">
        <v>70</v>
      </c>
      <c r="AC189" s="443">
        <f>SUM(AC187:AC188)</f>
        <v>0</v>
      </c>
      <c r="AD189" s="268"/>
      <c r="AE189" s="268"/>
      <c r="AF189" s="268"/>
      <c r="AG189" s="268"/>
      <c r="AH189" s="268"/>
      <c r="AI189" s="268"/>
      <c r="AJ189" s="268"/>
      <c r="AK189" s="268"/>
      <c r="AL189" s="268"/>
      <c r="AM189" s="268"/>
      <c r="AN189" s="268"/>
      <c r="AO189" s="268"/>
      <c r="AP189" s="268"/>
      <c r="AQ189" s="268"/>
      <c r="AR189" s="268"/>
      <c r="AS189" s="268"/>
      <c r="AT189" s="268"/>
      <c r="AU189" s="268"/>
      <c r="AV189" s="268"/>
      <c r="AW189" s="268"/>
      <c r="AX189" s="268"/>
      <c r="AY189" s="268"/>
      <c r="AZ189" s="268"/>
      <c r="BA189" s="268"/>
      <c r="BB189" s="268"/>
      <c r="BC189" s="268"/>
      <c r="BD189" s="268"/>
      <c r="BE189" s="268"/>
      <c r="BF189" s="268"/>
      <c r="BG189" s="268"/>
      <c r="BH189" s="268"/>
      <c r="BI189" s="268"/>
      <c r="BJ189" s="268"/>
      <c r="BK189" s="268"/>
      <c r="BL189" s="268"/>
      <c r="BM189" s="268"/>
      <c r="BN189" s="268"/>
      <c r="BO189" s="268"/>
      <c r="BP189" s="268"/>
      <c r="BQ189" s="268"/>
      <c r="BR189" s="268"/>
      <c r="BS189" s="268"/>
      <c r="BT189" s="268"/>
      <c r="BU189" s="268"/>
      <c r="BV189" s="268"/>
      <c r="BW189" s="268"/>
      <c r="BX189" s="268"/>
      <c r="BY189" s="268"/>
      <c r="BZ189" s="268"/>
    </row>
    <row r="190" spans="1:78" s="68" customFormat="1" ht="24.75" customHeight="1" thickBot="1">
      <c r="A190" s="42"/>
      <c r="B190" s="697" t="s">
        <v>65</v>
      </c>
      <c r="C190" s="798">
        <v>2007</v>
      </c>
      <c r="D190" s="799"/>
      <c r="E190" s="32">
        <v>27</v>
      </c>
      <c r="F190" s="151">
        <v>4940810000</v>
      </c>
      <c r="G190" s="95"/>
      <c r="H190" s="95"/>
      <c r="I190" s="95"/>
      <c r="J190" s="95"/>
      <c r="K190" s="95">
        <v>0</v>
      </c>
      <c r="L190" s="95"/>
      <c r="M190" s="95">
        <v>0</v>
      </c>
      <c r="N190" s="30">
        <v>27</v>
      </c>
      <c r="O190" s="152">
        <v>4940810000</v>
      </c>
      <c r="P190" s="153">
        <v>87</v>
      </c>
      <c r="Q190" s="153">
        <v>3421175908</v>
      </c>
      <c r="R190" s="153">
        <v>87</v>
      </c>
      <c r="S190" s="153">
        <v>3266883404</v>
      </c>
      <c r="T190" s="153">
        <v>87</v>
      </c>
      <c r="U190" s="153">
        <v>3266883404</v>
      </c>
      <c r="V190" s="96"/>
      <c r="W190" s="96"/>
      <c r="X190" s="84">
        <v>87</v>
      </c>
      <c r="Y190" s="85">
        <v>3266883404</v>
      </c>
      <c r="Z190" s="16"/>
      <c r="AA190" s="773" t="s">
        <v>65</v>
      </c>
      <c r="AB190" s="59">
        <v>2007</v>
      </c>
      <c r="AC190" s="651">
        <v>1970271250</v>
      </c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</row>
    <row r="191" spans="1:78" s="68" customFormat="1" ht="24.75" customHeight="1" thickBot="1">
      <c r="A191" s="50"/>
      <c r="B191" s="698"/>
      <c r="C191" s="794">
        <v>2008</v>
      </c>
      <c r="D191" s="795"/>
      <c r="E191" s="33">
        <v>22</v>
      </c>
      <c r="F191" s="97">
        <v>5149550000</v>
      </c>
      <c r="G191" s="31"/>
      <c r="H191" s="98">
        <v>0</v>
      </c>
      <c r="I191" s="31">
        <v>0</v>
      </c>
      <c r="J191" s="31"/>
      <c r="K191" s="31">
        <v>2</v>
      </c>
      <c r="L191" s="31"/>
      <c r="M191" s="31">
        <v>0</v>
      </c>
      <c r="N191" s="31">
        <v>19</v>
      </c>
      <c r="O191" s="114">
        <v>5145550000</v>
      </c>
      <c r="P191" s="154">
        <v>234</v>
      </c>
      <c r="Q191" s="154">
        <v>7836883844</v>
      </c>
      <c r="R191" s="154">
        <v>229</v>
      </c>
      <c r="S191" s="154">
        <v>8379240435</v>
      </c>
      <c r="T191" s="154">
        <v>229</v>
      </c>
      <c r="U191" s="154">
        <v>8379240435</v>
      </c>
      <c r="V191" s="99"/>
      <c r="W191" s="99"/>
      <c r="X191" s="34">
        <v>229</v>
      </c>
      <c r="Y191" s="35">
        <v>8379240435</v>
      </c>
      <c r="Z191" s="67"/>
      <c r="AA191" s="773"/>
      <c r="AB191" s="60">
        <v>2008</v>
      </c>
      <c r="AC191" s="345">
        <v>9241584638</v>
      </c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</row>
    <row r="192" spans="1:78" s="297" customFormat="1" ht="24.75" customHeight="1" thickBot="1">
      <c r="A192" s="298"/>
      <c r="B192" s="698"/>
      <c r="C192" s="794">
        <v>2009</v>
      </c>
      <c r="D192" s="795"/>
      <c r="E192" s="33">
        <v>17</v>
      </c>
      <c r="F192" s="97">
        <v>19843875811</v>
      </c>
      <c r="G192" s="31"/>
      <c r="H192" s="31">
        <v>0</v>
      </c>
      <c r="I192" s="31">
        <v>0</v>
      </c>
      <c r="J192" s="31"/>
      <c r="K192" s="31">
        <v>3</v>
      </c>
      <c r="L192" s="31"/>
      <c r="M192" s="31">
        <v>0</v>
      </c>
      <c r="N192" s="31">
        <v>13</v>
      </c>
      <c r="O192" s="114">
        <v>19468375811</v>
      </c>
      <c r="P192" s="114">
        <v>194</v>
      </c>
      <c r="Q192" s="114">
        <v>8195805077</v>
      </c>
      <c r="R192" s="114">
        <v>194</v>
      </c>
      <c r="S192" s="114">
        <v>7538528345</v>
      </c>
      <c r="T192" s="114">
        <v>194</v>
      </c>
      <c r="U192" s="114">
        <v>7538528345</v>
      </c>
      <c r="V192" s="99"/>
      <c r="W192" s="99"/>
      <c r="X192" s="34">
        <v>194</v>
      </c>
      <c r="Y192" s="35">
        <v>7538528345</v>
      </c>
      <c r="Z192" s="16"/>
      <c r="AA192" s="773"/>
      <c r="AB192" s="60">
        <v>2009</v>
      </c>
      <c r="AC192" s="346">
        <v>8259646706</v>
      </c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</row>
    <row r="193" spans="1:78" s="68" customFormat="1" ht="24.75" customHeight="1" thickBot="1">
      <c r="A193" s="42"/>
      <c r="B193" s="698"/>
      <c r="C193" s="800">
        <v>2010</v>
      </c>
      <c r="D193" s="801"/>
      <c r="E193" s="271">
        <v>6</v>
      </c>
      <c r="F193" s="285">
        <v>6681959320</v>
      </c>
      <c r="G193" s="126"/>
      <c r="H193" s="126"/>
      <c r="I193" s="126"/>
      <c r="J193" s="126"/>
      <c r="K193" s="126"/>
      <c r="L193" s="126"/>
      <c r="M193" s="126"/>
      <c r="N193" s="126">
        <v>6</v>
      </c>
      <c r="O193" s="273">
        <v>6614089327</v>
      </c>
      <c r="P193" s="273">
        <v>126</v>
      </c>
      <c r="Q193" s="273">
        <v>4080940232</v>
      </c>
      <c r="R193" s="273">
        <v>124</v>
      </c>
      <c r="S193" s="273">
        <v>4242649439</v>
      </c>
      <c r="T193" s="273">
        <v>124</v>
      </c>
      <c r="U193" s="273">
        <v>4242649439</v>
      </c>
      <c r="V193" s="274"/>
      <c r="W193" s="274"/>
      <c r="X193" s="275">
        <v>124</v>
      </c>
      <c r="Y193" s="276">
        <v>4242649439</v>
      </c>
      <c r="Z193" s="16"/>
      <c r="AA193" s="773"/>
      <c r="AB193" s="60">
        <v>2010</v>
      </c>
      <c r="AC193" s="441">
        <v>4135349378</v>
      </c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</row>
    <row r="194" spans="1:78" s="68" customFormat="1" ht="24.75" customHeight="1" thickBot="1">
      <c r="A194" s="42"/>
      <c r="B194" s="699"/>
      <c r="C194" s="796" t="s">
        <v>212</v>
      </c>
      <c r="D194" s="797"/>
      <c r="E194" s="106">
        <v>72</v>
      </c>
      <c r="F194" s="107">
        <v>36616195131</v>
      </c>
      <c r="G194" s="108">
        <v>0</v>
      </c>
      <c r="H194" s="108">
        <v>0</v>
      </c>
      <c r="I194" s="108">
        <v>0</v>
      </c>
      <c r="J194" s="108">
        <v>0</v>
      </c>
      <c r="K194" s="108">
        <v>5</v>
      </c>
      <c r="L194" s="108">
        <v>0</v>
      </c>
      <c r="M194" s="108">
        <v>0</v>
      </c>
      <c r="N194" s="108">
        <v>65</v>
      </c>
      <c r="O194" s="109">
        <v>36168825138</v>
      </c>
      <c r="P194" s="109">
        <v>641</v>
      </c>
      <c r="Q194" s="109">
        <v>23534805061</v>
      </c>
      <c r="R194" s="109">
        <v>634</v>
      </c>
      <c r="S194" s="109">
        <v>23427301623</v>
      </c>
      <c r="T194" s="109">
        <v>634</v>
      </c>
      <c r="U194" s="109">
        <v>23427301623</v>
      </c>
      <c r="V194" s="108">
        <v>0</v>
      </c>
      <c r="W194" s="108">
        <v>0</v>
      </c>
      <c r="X194" s="108">
        <v>634</v>
      </c>
      <c r="Y194" s="110">
        <v>23427301623</v>
      </c>
      <c r="Z194" s="16"/>
      <c r="AA194" s="773"/>
      <c r="AB194" s="64" t="s">
        <v>70</v>
      </c>
      <c r="AC194" s="444">
        <f>SUM(AC190:AC193)</f>
        <v>23606851972</v>
      </c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</row>
    <row r="195" spans="1:78" s="68" customFormat="1" ht="24.75" customHeight="1" thickBot="1">
      <c r="A195" s="42"/>
      <c r="B195" s="697" t="s">
        <v>66</v>
      </c>
      <c r="C195" s="798">
        <v>2007</v>
      </c>
      <c r="D195" s="799"/>
      <c r="E195" s="32">
        <v>9</v>
      </c>
      <c r="F195" s="151">
        <v>2117490000</v>
      </c>
      <c r="G195" s="95"/>
      <c r="H195" s="95"/>
      <c r="I195" s="95"/>
      <c r="J195" s="95"/>
      <c r="K195" s="95">
        <v>0</v>
      </c>
      <c r="L195" s="95"/>
      <c r="M195" s="95">
        <v>0</v>
      </c>
      <c r="N195" s="48">
        <v>9</v>
      </c>
      <c r="O195" s="152">
        <v>2117490000</v>
      </c>
      <c r="P195" s="153">
        <v>28</v>
      </c>
      <c r="Q195" s="153">
        <v>92931055</v>
      </c>
      <c r="R195" s="153">
        <v>26</v>
      </c>
      <c r="S195" s="153">
        <v>70148650</v>
      </c>
      <c r="T195" s="153">
        <v>26</v>
      </c>
      <c r="U195" s="153">
        <v>70148650</v>
      </c>
      <c r="V195" s="96"/>
      <c r="W195" s="96"/>
      <c r="X195" s="84">
        <v>26</v>
      </c>
      <c r="Y195" s="85">
        <v>70148650</v>
      </c>
      <c r="Z195" s="16"/>
      <c r="AA195" s="773" t="s">
        <v>66</v>
      </c>
      <c r="AB195" s="59">
        <v>2007</v>
      </c>
      <c r="AC195" s="445">
        <v>69981983</v>
      </c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</row>
    <row r="196" spans="1:78" s="68" customFormat="1" ht="24.75" customHeight="1" thickBot="1">
      <c r="A196" s="50"/>
      <c r="B196" s="698"/>
      <c r="C196" s="794">
        <v>2008</v>
      </c>
      <c r="D196" s="795"/>
      <c r="E196" s="33">
        <v>25</v>
      </c>
      <c r="F196" s="97">
        <v>2205849744</v>
      </c>
      <c r="G196" s="31"/>
      <c r="H196" s="98"/>
      <c r="I196" s="31"/>
      <c r="J196" s="31"/>
      <c r="K196" s="31">
        <v>5</v>
      </c>
      <c r="L196" s="31"/>
      <c r="M196" s="31"/>
      <c r="N196" s="31">
        <v>20</v>
      </c>
      <c r="O196" s="114">
        <v>2202849744</v>
      </c>
      <c r="P196" s="115">
        <v>85</v>
      </c>
      <c r="Q196" s="115">
        <v>1559503329</v>
      </c>
      <c r="R196" s="115">
        <v>84</v>
      </c>
      <c r="S196" s="115">
        <v>1288527742</v>
      </c>
      <c r="T196" s="115">
        <v>84</v>
      </c>
      <c r="U196" s="115">
        <v>1288527742</v>
      </c>
      <c r="V196" s="99"/>
      <c r="W196" s="99"/>
      <c r="X196" s="34">
        <v>84</v>
      </c>
      <c r="Y196" s="35">
        <v>1288527742</v>
      </c>
      <c r="Z196" s="67"/>
      <c r="AA196" s="773"/>
      <c r="AB196" s="60">
        <v>2008</v>
      </c>
      <c r="AC196" s="347">
        <v>1168336499</v>
      </c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</row>
    <row r="197" spans="1:78" s="297" customFormat="1" ht="24.75" customHeight="1" thickBot="1">
      <c r="A197" s="298"/>
      <c r="B197" s="698"/>
      <c r="C197" s="794">
        <v>2009</v>
      </c>
      <c r="D197" s="795"/>
      <c r="E197" s="33">
        <v>10</v>
      </c>
      <c r="F197" s="97">
        <v>981847193</v>
      </c>
      <c r="G197" s="31"/>
      <c r="H197" s="31">
        <v>0</v>
      </c>
      <c r="I197" s="31">
        <v>0</v>
      </c>
      <c r="J197" s="31"/>
      <c r="K197" s="31">
        <v>0</v>
      </c>
      <c r="L197" s="31"/>
      <c r="M197" s="31">
        <v>0</v>
      </c>
      <c r="N197" s="31">
        <v>9</v>
      </c>
      <c r="O197" s="114">
        <v>954847193</v>
      </c>
      <c r="P197" s="114">
        <v>101</v>
      </c>
      <c r="Q197" s="114">
        <v>3056551163</v>
      </c>
      <c r="R197" s="114">
        <v>100</v>
      </c>
      <c r="S197" s="114">
        <v>3347185681</v>
      </c>
      <c r="T197" s="114">
        <v>100</v>
      </c>
      <c r="U197" s="114">
        <v>3347185681</v>
      </c>
      <c r="V197" s="99"/>
      <c r="W197" s="99"/>
      <c r="X197" s="34">
        <v>100</v>
      </c>
      <c r="Y197" s="35">
        <v>3347185681</v>
      </c>
      <c r="Z197" s="16"/>
      <c r="AA197" s="773"/>
      <c r="AB197" s="60">
        <v>2009</v>
      </c>
      <c r="AC197" s="348">
        <v>3288001181</v>
      </c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</row>
    <row r="198" spans="1:78" s="68" customFormat="1" ht="24.75" customHeight="1" thickBot="1">
      <c r="A198" s="42"/>
      <c r="B198" s="698"/>
      <c r="C198" s="800">
        <v>2010</v>
      </c>
      <c r="D198" s="801"/>
      <c r="E198" s="271">
        <v>5</v>
      </c>
      <c r="F198" s="285">
        <v>493849975</v>
      </c>
      <c r="G198" s="126"/>
      <c r="H198" s="126"/>
      <c r="I198" s="126"/>
      <c r="J198" s="126"/>
      <c r="K198" s="126">
        <v>1</v>
      </c>
      <c r="L198" s="126"/>
      <c r="M198" s="126"/>
      <c r="N198" s="126">
        <v>4</v>
      </c>
      <c r="O198" s="273"/>
      <c r="P198" s="273">
        <v>43</v>
      </c>
      <c r="Q198" s="273">
        <v>718059700</v>
      </c>
      <c r="R198" s="273">
        <v>38</v>
      </c>
      <c r="S198" s="273">
        <v>652444700</v>
      </c>
      <c r="T198" s="273">
        <v>38</v>
      </c>
      <c r="U198" s="273">
        <v>652444700</v>
      </c>
      <c r="V198" s="274"/>
      <c r="W198" s="274"/>
      <c r="X198" s="275">
        <v>38</v>
      </c>
      <c r="Y198" s="276">
        <v>652444700</v>
      </c>
      <c r="Z198" s="16"/>
      <c r="AA198" s="773"/>
      <c r="AB198" s="60">
        <v>2010</v>
      </c>
      <c r="AC198" s="441">
        <v>652444700</v>
      </c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</row>
    <row r="199" spans="1:78" s="68" customFormat="1" ht="24.75" customHeight="1" thickBot="1">
      <c r="A199" s="42"/>
      <c r="B199" s="699"/>
      <c r="C199" s="796" t="s">
        <v>212</v>
      </c>
      <c r="D199" s="797"/>
      <c r="E199" s="106">
        <v>49</v>
      </c>
      <c r="F199" s="107">
        <v>5799036912</v>
      </c>
      <c r="G199" s="108">
        <v>0</v>
      </c>
      <c r="H199" s="108">
        <v>0</v>
      </c>
      <c r="I199" s="108">
        <v>0</v>
      </c>
      <c r="J199" s="108">
        <v>0</v>
      </c>
      <c r="K199" s="108">
        <v>6</v>
      </c>
      <c r="L199" s="108">
        <v>0</v>
      </c>
      <c r="M199" s="108">
        <v>0</v>
      </c>
      <c r="N199" s="108">
        <v>42</v>
      </c>
      <c r="O199" s="108">
        <v>5275186937</v>
      </c>
      <c r="P199" s="108">
        <v>257</v>
      </c>
      <c r="Q199" s="108">
        <v>5427045247</v>
      </c>
      <c r="R199" s="108">
        <v>248</v>
      </c>
      <c r="S199" s="108">
        <v>5358306773</v>
      </c>
      <c r="T199" s="108">
        <v>248</v>
      </c>
      <c r="U199" s="108">
        <v>5358306773</v>
      </c>
      <c r="V199" s="108">
        <v>0</v>
      </c>
      <c r="W199" s="108">
        <v>0</v>
      </c>
      <c r="X199" s="108">
        <v>248</v>
      </c>
      <c r="Y199" s="110">
        <v>5358306773</v>
      </c>
      <c r="Z199" s="16"/>
      <c r="AA199" s="780"/>
      <c r="AB199" s="270" t="s">
        <v>70</v>
      </c>
      <c r="AC199" s="444">
        <f>SUM(AC195:AC198)</f>
        <v>5178764363</v>
      </c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</row>
    <row r="200" spans="1:29" ht="29.25" customHeight="1" thickBot="1">
      <c r="A200" s="51"/>
      <c r="B200" s="756" t="s">
        <v>68</v>
      </c>
      <c r="C200" s="757"/>
      <c r="D200" s="757"/>
      <c r="E200" s="155">
        <f aca="true" t="shared" si="5" ref="E200:Y200">+E186+E178+E153+E111+E3</f>
        <v>147584</v>
      </c>
      <c r="F200" s="156">
        <f t="shared" si="5"/>
        <v>1273484473375</v>
      </c>
      <c r="G200" s="156">
        <f t="shared" si="5"/>
        <v>27367.528</v>
      </c>
      <c r="H200" s="156">
        <f t="shared" si="5"/>
        <v>2655</v>
      </c>
      <c r="I200" s="156">
        <f t="shared" si="5"/>
        <v>7748</v>
      </c>
      <c r="J200" s="156">
        <f t="shared" si="5"/>
        <v>17028</v>
      </c>
      <c r="K200" s="156">
        <f t="shared" si="5"/>
        <v>2684</v>
      </c>
      <c r="L200" s="156">
        <f t="shared" si="5"/>
        <v>1081</v>
      </c>
      <c r="M200" s="156">
        <f t="shared" si="5"/>
        <v>2473</v>
      </c>
      <c r="N200" s="156">
        <f t="shared" si="5"/>
        <v>56593</v>
      </c>
      <c r="O200" s="156">
        <f t="shared" si="5"/>
        <v>680182535403.96</v>
      </c>
      <c r="P200" s="156">
        <f t="shared" si="5"/>
        <v>97634</v>
      </c>
      <c r="Q200" s="156">
        <f t="shared" si="5"/>
        <v>272730757117</v>
      </c>
      <c r="R200" s="156">
        <f t="shared" si="5"/>
        <v>64817</v>
      </c>
      <c r="S200" s="156">
        <f t="shared" si="5"/>
        <v>254294063330</v>
      </c>
      <c r="T200" s="156">
        <f t="shared" si="5"/>
        <v>36201</v>
      </c>
      <c r="U200" s="156">
        <f t="shared" si="5"/>
        <v>221253696848</v>
      </c>
      <c r="V200" s="156">
        <f t="shared" si="5"/>
        <v>1325</v>
      </c>
      <c r="W200" s="156">
        <f t="shared" si="5"/>
        <v>34170657656</v>
      </c>
      <c r="X200" s="156">
        <f t="shared" si="5"/>
        <v>66187</v>
      </c>
      <c r="Y200" s="234">
        <f t="shared" si="5"/>
        <v>268128101198</v>
      </c>
      <c r="AA200" s="756" t="s">
        <v>68</v>
      </c>
      <c r="AB200" s="757"/>
      <c r="AC200" s="689">
        <f>AC186+AC178+AC153+AC111+AC3</f>
        <v>267104008344</v>
      </c>
    </row>
    <row r="201" spans="1:29" ht="15">
      <c r="A201" s="51"/>
      <c r="B201" s="51"/>
      <c r="C201" s="51"/>
      <c r="D201" s="61"/>
      <c r="E201" s="61"/>
      <c r="F201" s="61"/>
      <c r="G201" s="61"/>
      <c r="H201" s="61"/>
      <c r="I201" s="61"/>
      <c r="J201" s="61"/>
      <c r="K201" s="61"/>
      <c r="L201" s="61"/>
      <c r="M201" s="62"/>
      <c r="N201" s="62"/>
      <c r="O201" s="62"/>
      <c r="P201" s="62"/>
      <c r="Q201" s="62"/>
      <c r="R201" s="62"/>
      <c r="S201" s="62"/>
      <c r="T201" s="62"/>
      <c r="U201" s="62"/>
      <c r="V201" s="63"/>
      <c r="W201" s="63"/>
      <c r="X201" s="63"/>
      <c r="Y201" s="63"/>
      <c r="AA201" s="66"/>
      <c r="AB201" s="66"/>
      <c r="AC201" s="66"/>
    </row>
    <row r="202" spans="1:29" ht="15">
      <c r="A202" s="51"/>
      <c r="B202" s="51" t="s">
        <v>205</v>
      </c>
      <c r="C202" s="51"/>
      <c r="D202" s="61"/>
      <c r="E202" s="61"/>
      <c r="F202" s="61"/>
      <c r="G202" s="61"/>
      <c r="H202" s="61"/>
      <c r="I202" s="61"/>
      <c r="J202" s="61"/>
      <c r="K202" s="61"/>
      <c r="L202" s="61"/>
      <c r="M202" s="62"/>
      <c r="N202" s="62"/>
      <c r="O202" s="62"/>
      <c r="P202" s="62"/>
      <c r="Q202" s="62"/>
      <c r="R202" s="62"/>
      <c r="S202" s="62"/>
      <c r="T202" s="62"/>
      <c r="U202" s="62"/>
      <c r="V202" s="63"/>
      <c r="W202" s="63"/>
      <c r="X202" s="63"/>
      <c r="Y202" s="63"/>
      <c r="AA202" s="66"/>
      <c r="AB202" s="66"/>
      <c r="AC202" s="551"/>
    </row>
    <row r="203" spans="1:29" ht="15">
      <c r="A203" s="51"/>
      <c r="B203" s="267" t="s">
        <v>138</v>
      </c>
      <c r="C203" s="267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62"/>
      <c r="O203" s="62"/>
      <c r="P203" s="62"/>
      <c r="Q203" s="62"/>
      <c r="R203" s="62"/>
      <c r="S203" s="62"/>
      <c r="T203" s="62"/>
      <c r="U203" s="62"/>
      <c r="V203" s="63"/>
      <c r="W203" s="63"/>
      <c r="X203" s="63"/>
      <c r="Y203" s="63"/>
      <c r="AA203" s="66"/>
      <c r="AB203" s="66"/>
      <c r="AC203" s="66"/>
    </row>
    <row r="204" spans="1:29" ht="15">
      <c r="A204" s="51"/>
      <c r="B204" s="791" t="s">
        <v>206</v>
      </c>
      <c r="C204" s="791"/>
      <c r="D204" s="791"/>
      <c r="E204" s="791"/>
      <c r="F204" s="791"/>
      <c r="G204" s="791"/>
      <c r="H204" s="791"/>
      <c r="I204" s="791"/>
      <c r="J204" s="791"/>
      <c r="K204" s="791"/>
      <c r="L204" s="791"/>
      <c r="M204" s="791"/>
      <c r="N204" s="791"/>
      <c r="O204" s="791"/>
      <c r="P204" s="791"/>
      <c r="Q204" s="791"/>
      <c r="R204" s="62"/>
      <c r="S204" s="62"/>
      <c r="T204" s="62"/>
      <c r="U204" s="62"/>
      <c r="V204" s="63"/>
      <c r="W204" s="63"/>
      <c r="X204" s="203"/>
      <c r="Y204" s="203"/>
      <c r="AA204" s="66"/>
      <c r="AB204" s="66"/>
      <c r="AC204" s="66"/>
    </row>
    <row r="205" spans="1:29" ht="15">
      <c r="A205" s="51"/>
      <c r="B205" s="51" t="s">
        <v>207</v>
      </c>
      <c r="C205" s="51"/>
      <c r="D205" s="61"/>
      <c r="E205" s="61"/>
      <c r="F205" s="202"/>
      <c r="G205" s="61"/>
      <c r="H205" s="61"/>
      <c r="I205" s="202"/>
      <c r="J205" s="202"/>
      <c r="K205" s="61"/>
      <c r="L205" s="61"/>
      <c r="M205" s="62"/>
      <c r="N205" s="62"/>
      <c r="O205" s="62"/>
      <c r="P205" s="62"/>
      <c r="Q205" s="62"/>
      <c r="R205" s="62"/>
      <c r="S205" s="62"/>
      <c r="T205" s="62"/>
      <c r="U205" s="62"/>
      <c r="V205" s="63"/>
      <c r="W205" s="63"/>
      <c r="X205" s="63"/>
      <c r="Y205" s="63"/>
      <c r="AA205" s="66"/>
      <c r="AB205" s="66"/>
      <c r="AC205" s="66"/>
    </row>
    <row r="206" spans="1:29" ht="15">
      <c r="A206" s="51"/>
      <c r="B206" s="51"/>
      <c r="C206" s="51"/>
      <c r="D206" s="61"/>
      <c r="E206" s="61"/>
      <c r="F206" s="61"/>
      <c r="G206" s="61"/>
      <c r="H206" s="61"/>
      <c r="I206" s="61"/>
      <c r="J206" s="61"/>
      <c r="K206" s="61"/>
      <c r="L206" s="61"/>
      <c r="M206" s="62"/>
      <c r="N206" s="62"/>
      <c r="O206" s="62"/>
      <c r="P206" s="62"/>
      <c r="Q206" s="62"/>
      <c r="R206" s="62"/>
      <c r="S206" s="62"/>
      <c r="T206" s="62"/>
      <c r="U206" s="62"/>
      <c r="V206" s="63"/>
      <c r="W206" s="63"/>
      <c r="X206" s="63"/>
      <c r="Y206" s="63"/>
      <c r="AA206" s="66"/>
      <c r="AB206" s="66"/>
      <c r="AC206" s="66"/>
    </row>
    <row r="207" spans="1:29" ht="15">
      <c r="A207" s="51"/>
      <c r="B207" s="57" t="s">
        <v>201</v>
      </c>
      <c r="C207" s="57"/>
      <c r="D207" s="636">
        <f>Tengelyenkénti_összesítő!B21</f>
        <v>40388</v>
      </c>
      <c r="E207" s="61"/>
      <c r="F207" s="61"/>
      <c r="G207" s="61"/>
      <c r="H207" s="61"/>
      <c r="I207" s="61"/>
      <c r="J207" s="61"/>
      <c r="K207" s="61"/>
      <c r="L207" s="61"/>
      <c r="M207" s="62"/>
      <c r="N207" s="62"/>
      <c r="O207" s="62"/>
      <c r="P207" s="62"/>
      <c r="Q207" s="62"/>
      <c r="R207" s="62"/>
      <c r="S207" s="62"/>
      <c r="T207" s="62"/>
      <c r="U207" s="62"/>
      <c r="V207" s="63"/>
      <c r="W207" s="63"/>
      <c r="X207" s="63"/>
      <c r="Y207" s="63"/>
      <c r="AA207" s="66"/>
      <c r="AB207" s="66"/>
      <c r="AC207" s="66"/>
    </row>
    <row r="208" spans="1:29" ht="15">
      <c r="A208" s="51"/>
      <c r="B208" s="57" t="s">
        <v>202</v>
      </c>
      <c r="C208" s="57"/>
      <c r="D208" s="636">
        <f>Tengelyenkénti_összesítő!B22</f>
        <v>40389</v>
      </c>
      <c r="E208" s="61"/>
      <c r="F208" s="61"/>
      <c r="G208" s="61"/>
      <c r="H208" s="61"/>
      <c r="I208" s="61"/>
      <c r="J208" s="61"/>
      <c r="K208" s="61"/>
      <c r="L208" s="61"/>
      <c r="M208" s="62"/>
      <c r="N208" s="62"/>
      <c r="O208" s="62"/>
      <c r="P208" s="62"/>
      <c r="Q208" s="62"/>
      <c r="R208" s="62"/>
      <c r="S208" s="62"/>
      <c r="T208" s="62"/>
      <c r="U208" s="62"/>
      <c r="V208" s="63"/>
      <c r="W208" s="63"/>
      <c r="X208" s="63"/>
      <c r="Y208" s="63"/>
      <c r="AA208" s="66"/>
      <c r="AB208" s="66"/>
      <c r="AC208" s="66"/>
    </row>
    <row r="209" spans="2:29" ht="15">
      <c r="B209" s="51"/>
      <c r="C209" s="51"/>
      <c r="D209" s="637"/>
      <c r="E209" s="61"/>
      <c r="F209" s="61"/>
      <c r="G209" s="61"/>
      <c r="H209" s="61"/>
      <c r="I209" s="61"/>
      <c r="J209" s="61"/>
      <c r="K209" s="61"/>
      <c r="L209" s="61"/>
      <c r="M209" s="62"/>
      <c r="N209" s="62"/>
      <c r="O209" s="62"/>
      <c r="P209" s="62"/>
      <c r="Q209" s="62"/>
      <c r="R209" s="62"/>
      <c r="S209" s="62"/>
      <c r="T209" s="62"/>
      <c r="U209" s="62"/>
      <c r="V209" s="63"/>
      <c r="W209" s="63"/>
      <c r="X209" s="63"/>
      <c r="Y209" s="63"/>
      <c r="AA209" s="66"/>
      <c r="AB209" s="66"/>
      <c r="AC209" s="66"/>
    </row>
    <row r="210" spans="2:29" ht="15">
      <c r="B210" s="51"/>
      <c r="C210" s="51"/>
      <c r="E210" s="61"/>
      <c r="F210" s="61"/>
      <c r="G210" s="61"/>
      <c r="H210" s="61"/>
      <c r="I210" s="61"/>
      <c r="J210" s="61"/>
      <c r="K210" s="61"/>
      <c r="L210" s="61"/>
      <c r="M210" s="62"/>
      <c r="N210" s="62"/>
      <c r="O210" s="62"/>
      <c r="P210" s="62"/>
      <c r="Q210" s="62"/>
      <c r="R210" s="62"/>
      <c r="S210" s="62"/>
      <c r="T210" s="62"/>
      <c r="U210" s="62"/>
      <c r="V210" s="63"/>
      <c r="W210" s="63"/>
      <c r="X210" s="63"/>
      <c r="Y210" s="63"/>
      <c r="AA210" s="66"/>
      <c r="AB210" s="66"/>
      <c r="AC210" s="66"/>
    </row>
    <row r="211" spans="13:29" ht="15">
      <c r="M211" s="62"/>
      <c r="N211" s="62"/>
      <c r="O211" s="62"/>
      <c r="P211" s="62"/>
      <c r="Q211" s="62"/>
      <c r="R211" s="62"/>
      <c r="S211" s="62"/>
      <c r="T211" s="62"/>
      <c r="U211" s="62"/>
      <c r="V211" s="63"/>
      <c r="W211" s="63"/>
      <c r="X211" s="63"/>
      <c r="Y211" s="63"/>
      <c r="AA211" s="66"/>
      <c r="AB211" s="66"/>
      <c r="AC211" s="66"/>
    </row>
    <row r="212" spans="13:29" ht="15">
      <c r="M212" s="62"/>
      <c r="N212" s="62"/>
      <c r="O212" s="62"/>
      <c r="P212" s="62"/>
      <c r="Q212" s="62"/>
      <c r="R212" s="62"/>
      <c r="S212" s="62"/>
      <c r="T212" s="62"/>
      <c r="U212" s="62"/>
      <c r="V212" s="63"/>
      <c r="W212" s="63"/>
      <c r="X212" s="63"/>
      <c r="Y212" s="63"/>
      <c r="AA212" s="66"/>
      <c r="AB212" s="66"/>
      <c r="AC212" s="66"/>
    </row>
    <row r="213" spans="6:29" ht="15">
      <c r="F213" s="247"/>
      <c r="M213" s="62"/>
      <c r="N213" s="62"/>
      <c r="O213" s="62"/>
      <c r="P213" s="62"/>
      <c r="Q213" s="62"/>
      <c r="R213" s="62"/>
      <c r="S213" s="62"/>
      <c r="T213" s="62"/>
      <c r="U213" s="62"/>
      <c r="V213" s="63"/>
      <c r="W213" s="63"/>
      <c r="X213" s="63"/>
      <c r="Y213" s="63"/>
      <c r="AA213" s="66"/>
      <c r="AB213" s="66"/>
      <c r="AC213" s="66"/>
    </row>
    <row r="214" spans="13:29" ht="15">
      <c r="M214" s="62"/>
      <c r="N214" s="62"/>
      <c r="O214" s="62"/>
      <c r="P214" s="62"/>
      <c r="Q214" s="62"/>
      <c r="R214" s="62"/>
      <c r="S214" s="62"/>
      <c r="T214" s="62"/>
      <c r="U214" s="62"/>
      <c r="V214" s="63"/>
      <c r="W214" s="63"/>
      <c r="X214" s="63"/>
      <c r="Y214" s="63"/>
      <c r="AA214" s="66"/>
      <c r="AB214" s="66"/>
      <c r="AC214" s="66"/>
    </row>
    <row r="215" spans="13:29" ht="15">
      <c r="M215" s="62"/>
      <c r="N215" s="62"/>
      <c r="O215" s="62"/>
      <c r="P215" s="62"/>
      <c r="Q215" s="62"/>
      <c r="R215" s="62"/>
      <c r="S215" s="62"/>
      <c r="T215" s="62"/>
      <c r="U215" s="62"/>
      <c r="V215" s="63"/>
      <c r="W215" s="63"/>
      <c r="X215" s="63"/>
      <c r="Y215" s="63"/>
      <c r="AA215" s="66"/>
      <c r="AB215" s="66"/>
      <c r="AC215" s="66"/>
    </row>
    <row r="216" spans="13:29" ht="15">
      <c r="M216" s="62"/>
      <c r="N216" s="62"/>
      <c r="O216" s="62"/>
      <c r="P216" s="62"/>
      <c r="Q216" s="62"/>
      <c r="R216" s="62"/>
      <c r="S216" s="62"/>
      <c r="T216" s="62"/>
      <c r="U216" s="62"/>
      <c r="V216" s="63"/>
      <c r="W216" s="63"/>
      <c r="X216" s="63"/>
      <c r="Y216" s="63"/>
      <c r="AA216" s="66"/>
      <c r="AB216" s="66"/>
      <c r="AC216" s="66"/>
    </row>
    <row r="217" spans="13:29" ht="15">
      <c r="M217" s="62"/>
      <c r="N217" s="62"/>
      <c r="O217" s="62"/>
      <c r="P217" s="62"/>
      <c r="Q217" s="62"/>
      <c r="R217" s="62"/>
      <c r="S217" s="62"/>
      <c r="T217" s="62"/>
      <c r="U217" s="62"/>
      <c r="V217" s="63"/>
      <c r="W217" s="63"/>
      <c r="X217" s="63"/>
      <c r="Y217" s="63"/>
      <c r="AA217" s="66"/>
      <c r="AB217" s="66"/>
      <c r="AC217" s="66"/>
    </row>
    <row r="218" spans="13:29" ht="15">
      <c r="M218" s="62"/>
      <c r="N218" s="62"/>
      <c r="O218" s="62"/>
      <c r="P218" s="62"/>
      <c r="Q218" s="62"/>
      <c r="R218" s="62"/>
      <c r="S218" s="62"/>
      <c r="T218" s="62"/>
      <c r="U218" s="62"/>
      <c r="V218" s="63"/>
      <c r="W218" s="63"/>
      <c r="X218" s="63"/>
      <c r="Y218" s="63"/>
      <c r="AA218" s="66"/>
      <c r="AB218" s="66"/>
      <c r="AC218" s="66"/>
    </row>
    <row r="219" spans="13:29" ht="15">
      <c r="M219" s="62"/>
      <c r="N219" s="62"/>
      <c r="O219" s="62"/>
      <c r="P219" s="62"/>
      <c r="Q219" s="62"/>
      <c r="R219" s="62"/>
      <c r="S219" s="62"/>
      <c r="T219" s="62"/>
      <c r="U219" s="62"/>
      <c r="V219" s="63"/>
      <c r="W219" s="63"/>
      <c r="X219" s="63"/>
      <c r="Y219" s="63"/>
      <c r="AA219" s="66"/>
      <c r="AB219" s="66"/>
      <c r="AC219" s="66"/>
    </row>
    <row r="220" spans="13:29" ht="15">
      <c r="M220" s="62"/>
      <c r="N220" s="62"/>
      <c r="O220" s="62"/>
      <c r="P220" s="62"/>
      <c r="Q220" s="62"/>
      <c r="R220" s="62"/>
      <c r="S220" s="62"/>
      <c r="T220" s="62"/>
      <c r="U220" s="62"/>
      <c r="V220" s="63"/>
      <c r="W220" s="63"/>
      <c r="X220" s="63"/>
      <c r="Y220" s="63"/>
      <c r="AA220" s="66"/>
      <c r="AB220" s="66"/>
      <c r="AC220" s="66"/>
    </row>
    <row r="221" spans="13:29" ht="15">
      <c r="M221" s="62"/>
      <c r="N221" s="62"/>
      <c r="O221" s="62"/>
      <c r="P221" s="62"/>
      <c r="Q221" s="62"/>
      <c r="R221" s="62"/>
      <c r="S221" s="62"/>
      <c r="T221" s="62"/>
      <c r="U221" s="62"/>
      <c r="V221" s="63"/>
      <c r="W221" s="63"/>
      <c r="X221" s="63"/>
      <c r="Y221" s="63"/>
      <c r="AA221" s="66"/>
      <c r="AB221" s="66"/>
      <c r="AC221" s="66"/>
    </row>
    <row r="222" spans="13:29" ht="15">
      <c r="M222" s="62"/>
      <c r="N222" s="62"/>
      <c r="O222" s="62"/>
      <c r="P222" s="62"/>
      <c r="Q222" s="62"/>
      <c r="R222" s="62"/>
      <c r="S222" s="62"/>
      <c r="T222" s="62"/>
      <c r="U222" s="62"/>
      <c r="V222" s="63"/>
      <c r="W222" s="63"/>
      <c r="X222" s="63"/>
      <c r="Y222" s="63"/>
      <c r="AA222" s="66"/>
      <c r="AB222" s="66"/>
      <c r="AC222" s="66"/>
    </row>
    <row r="223" spans="13:29" ht="15">
      <c r="M223" s="62"/>
      <c r="N223" s="62"/>
      <c r="O223" s="62"/>
      <c r="P223" s="62"/>
      <c r="Q223" s="62"/>
      <c r="R223" s="62"/>
      <c r="S223" s="62"/>
      <c r="T223" s="62"/>
      <c r="U223" s="62"/>
      <c r="V223" s="63"/>
      <c r="W223" s="63"/>
      <c r="X223" s="63"/>
      <c r="Y223" s="63"/>
      <c r="AA223" s="66"/>
      <c r="AB223" s="66"/>
      <c r="AC223" s="66"/>
    </row>
    <row r="224" spans="13:29" ht="15">
      <c r="M224" s="62"/>
      <c r="N224" s="62"/>
      <c r="O224" s="62"/>
      <c r="P224" s="62"/>
      <c r="Q224" s="62"/>
      <c r="R224" s="62"/>
      <c r="S224" s="62"/>
      <c r="T224" s="62"/>
      <c r="U224" s="62"/>
      <c r="V224" s="63"/>
      <c r="W224" s="63"/>
      <c r="X224" s="63"/>
      <c r="Y224" s="63"/>
      <c r="AA224" s="66"/>
      <c r="AB224" s="66"/>
      <c r="AC224" s="66"/>
    </row>
    <row r="225" spans="13:29" ht="15">
      <c r="M225" s="62"/>
      <c r="N225" s="62"/>
      <c r="O225" s="62"/>
      <c r="P225" s="62"/>
      <c r="Q225" s="62"/>
      <c r="R225" s="62"/>
      <c r="S225" s="62"/>
      <c r="T225" s="62"/>
      <c r="U225" s="62"/>
      <c r="V225" s="63"/>
      <c r="W225" s="63"/>
      <c r="X225" s="63"/>
      <c r="Y225" s="63"/>
      <c r="AA225" s="66"/>
      <c r="AB225" s="66"/>
      <c r="AC225" s="66"/>
    </row>
    <row r="226" spans="13:29" ht="15">
      <c r="M226" s="62"/>
      <c r="N226" s="62"/>
      <c r="O226" s="62"/>
      <c r="P226" s="62"/>
      <c r="Q226" s="62"/>
      <c r="R226" s="62"/>
      <c r="S226" s="62"/>
      <c r="T226" s="62"/>
      <c r="U226" s="62"/>
      <c r="V226" s="63"/>
      <c r="W226" s="63"/>
      <c r="X226" s="63"/>
      <c r="Y226" s="63"/>
      <c r="AA226" s="66"/>
      <c r="AB226" s="66"/>
      <c r="AC226" s="66"/>
    </row>
    <row r="227" spans="13:29" ht="15">
      <c r="M227" s="62"/>
      <c r="N227" s="62"/>
      <c r="O227" s="62"/>
      <c r="P227" s="62"/>
      <c r="Q227" s="62"/>
      <c r="R227" s="62"/>
      <c r="S227" s="62"/>
      <c r="T227" s="62"/>
      <c r="U227" s="62"/>
      <c r="V227" s="63"/>
      <c r="W227" s="63"/>
      <c r="X227" s="63"/>
      <c r="Y227" s="63"/>
      <c r="AA227" s="66"/>
      <c r="AB227" s="66"/>
      <c r="AC227" s="66"/>
    </row>
    <row r="228" spans="13:29" ht="15">
      <c r="M228" s="62"/>
      <c r="N228" s="62"/>
      <c r="O228" s="62"/>
      <c r="P228" s="62"/>
      <c r="Q228" s="62"/>
      <c r="R228" s="62"/>
      <c r="S228" s="62"/>
      <c r="T228" s="62"/>
      <c r="U228" s="62"/>
      <c r="V228" s="63"/>
      <c r="W228" s="63"/>
      <c r="X228" s="63"/>
      <c r="Y228" s="63"/>
      <c r="AA228" s="66"/>
      <c r="AB228" s="66"/>
      <c r="AC228" s="66"/>
    </row>
    <row r="229" spans="13:29" ht="15">
      <c r="M229" s="62"/>
      <c r="N229" s="62"/>
      <c r="O229" s="62"/>
      <c r="P229" s="62"/>
      <c r="Q229" s="62"/>
      <c r="R229" s="62"/>
      <c r="S229" s="62"/>
      <c r="T229" s="62"/>
      <c r="U229" s="62"/>
      <c r="V229" s="63"/>
      <c r="W229" s="63"/>
      <c r="X229" s="63"/>
      <c r="Y229" s="63"/>
      <c r="AA229" s="66"/>
      <c r="AB229" s="66"/>
      <c r="AC229" s="66"/>
    </row>
    <row r="230" spans="13:29" ht="15">
      <c r="M230" s="62"/>
      <c r="N230" s="62"/>
      <c r="O230" s="62"/>
      <c r="P230" s="62"/>
      <c r="Q230" s="62"/>
      <c r="R230" s="62"/>
      <c r="S230" s="62"/>
      <c r="T230" s="62"/>
      <c r="U230" s="62"/>
      <c r="V230" s="63"/>
      <c r="W230" s="63"/>
      <c r="X230" s="63"/>
      <c r="Y230" s="63"/>
      <c r="AA230" s="66"/>
      <c r="AB230" s="66"/>
      <c r="AC230" s="66"/>
    </row>
    <row r="231" spans="13:29" ht="15">
      <c r="M231" s="62"/>
      <c r="N231" s="62"/>
      <c r="O231" s="62"/>
      <c r="P231" s="62"/>
      <c r="Q231" s="62"/>
      <c r="R231" s="62"/>
      <c r="S231" s="62"/>
      <c r="T231" s="62"/>
      <c r="U231" s="62"/>
      <c r="V231" s="63"/>
      <c r="W231" s="63"/>
      <c r="X231" s="63"/>
      <c r="Y231" s="63"/>
      <c r="AA231" s="66"/>
      <c r="AB231" s="66"/>
      <c r="AC231" s="66"/>
    </row>
    <row r="232" spans="13:29" ht="15">
      <c r="M232" s="62"/>
      <c r="N232" s="62"/>
      <c r="O232" s="62"/>
      <c r="P232" s="62"/>
      <c r="Q232" s="62"/>
      <c r="R232" s="62"/>
      <c r="S232" s="62"/>
      <c r="T232" s="62"/>
      <c r="U232" s="62"/>
      <c r="V232" s="63"/>
      <c r="W232" s="63"/>
      <c r="X232" s="63"/>
      <c r="Y232" s="63"/>
      <c r="AA232" s="66"/>
      <c r="AB232" s="66"/>
      <c r="AC232" s="66"/>
    </row>
    <row r="233" spans="13:29" ht="15">
      <c r="M233" s="62"/>
      <c r="N233" s="62"/>
      <c r="O233" s="62"/>
      <c r="P233" s="62"/>
      <c r="Q233" s="62"/>
      <c r="R233" s="62"/>
      <c r="S233" s="62"/>
      <c r="T233" s="62"/>
      <c r="U233" s="62"/>
      <c r="V233" s="63"/>
      <c r="W233" s="63"/>
      <c r="X233" s="63"/>
      <c r="Y233" s="63"/>
      <c r="AA233" s="66"/>
      <c r="AB233" s="66"/>
      <c r="AC233" s="66"/>
    </row>
    <row r="234" spans="13:29" ht="15">
      <c r="M234" s="62"/>
      <c r="N234" s="62"/>
      <c r="O234" s="62"/>
      <c r="P234" s="62"/>
      <c r="Q234" s="62"/>
      <c r="R234" s="62"/>
      <c r="S234" s="62"/>
      <c r="T234" s="62"/>
      <c r="U234" s="62"/>
      <c r="V234" s="63"/>
      <c r="W234" s="63"/>
      <c r="X234" s="63"/>
      <c r="Y234" s="63"/>
      <c r="AA234" s="66"/>
      <c r="AB234" s="66"/>
      <c r="AC234" s="66"/>
    </row>
    <row r="235" spans="13:29" ht="15">
      <c r="M235" s="62"/>
      <c r="N235" s="62"/>
      <c r="O235" s="62"/>
      <c r="P235" s="62"/>
      <c r="Q235" s="62"/>
      <c r="R235" s="62"/>
      <c r="S235" s="62"/>
      <c r="T235" s="62"/>
      <c r="U235" s="62"/>
      <c r="V235" s="63"/>
      <c r="W235" s="63"/>
      <c r="X235" s="63"/>
      <c r="Y235" s="63"/>
      <c r="AA235" s="66"/>
      <c r="AB235" s="66"/>
      <c r="AC235" s="66"/>
    </row>
    <row r="236" spans="13:29" ht="15">
      <c r="M236" s="62"/>
      <c r="N236" s="62"/>
      <c r="O236" s="62"/>
      <c r="P236" s="62"/>
      <c r="Q236" s="62"/>
      <c r="R236" s="62"/>
      <c r="S236" s="62"/>
      <c r="T236" s="62"/>
      <c r="U236" s="62"/>
      <c r="V236" s="63"/>
      <c r="W236" s="63"/>
      <c r="X236" s="63"/>
      <c r="Y236" s="63"/>
      <c r="AA236" s="66"/>
      <c r="AB236" s="66"/>
      <c r="AC236" s="66"/>
    </row>
    <row r="237" spans="13:29" ht="15">
      <c r="M237" s="62"/>
      <c r="N237" s="62"/>
      <c r="O237" s="62"/>
      <c r="P237" s="62"/>
      <c r="Q237" s="62"/>
      <c r="R237" s="62"/>
      <c r="S237" s="62"/>
      <c r="T237" s="62"/>
      <c r="U237" s="62"/>
      <c r="V237" s="63"/>
      <c r="W237" s="63"/>
      <c r="X237" s="63"/>
      <c r="Y237" s="63"/>
      <c r="AA237" s="66"/>
      <c r="AB237" s="66"/>
      <c r="AC237" s="66"/>
    </row>
    <row r="238" spans="13:29" ht="15">
      <c r="M238" s="62"/>
      <c r="N238" s="62"/>
      <c r="O238" s="62"/>
      <c r="P238" s="62"/>
      <c r="Q238" s="62"/>
      <c r="R238" s="62"/>
      <c r="S238" s="62"/>
      <c r="T238" s="62"/>
      <c r="U238" s="62"/>
      <c r="V238" s="63"/>
      <c r="W238" s="63"/>
      <c r="X238" s="63"/>
      <c r="Y238" s="63"/>
      <c r="AA238" s="66"/>
      <c r="AB238" s="66"/>
      <c r="AC238" s="66"/>
    </row>
    <row r="239" spans="13:29" ht="15">
      <c r="M239" s="62"/>
      <c r="N239" s="62"/>
      <c r="O239" s="62"/>
      <c r="P239" s="62"/>
      <c r="Q239" s="62"/>
      <c r="R239" s="62"/>
      <c r="S239" s="62"/>
      <c r="T239" s="62"/>
      <c r="U239" s="62"/>
      <c r="V239" s="63"/>
      <c r="W239" s="63"/>
      <c r="X239" s="63"/>
      <c r="Y239" s="63"/>
      <c r="AA239" s="66"/>
      <c r="AB239" s="66"/>
      <c r="AC239" s="66"/>
    </row>
    <row r="240" spans="13:29" ht="15">
      <c r="M240" s="62"/>
      <c r="N240" s="62"/>
      <c r="O240" s="62"/>
      <c r="P240" s="62"/>
      <c r="Q240" s="62"/>
      <c r="R240" s="62"/>
      <c r="S240" s="62"/>
      <c r="T240" s="62"/>
      <c r="U240" s="62"/>
      <c r="V240" s="63"/>
      <c r="W240" s="63"/>
      <c r="X240" s="63"/>
      <c r="Y240" s="63"/>
      <c r="AA240" s="66"/>
      <c r="AB240" s="66"/>
      <c r="AC240" s="66"/>
    </row>
    <row r="241" spans="13:29" ht="15">
      <c r="M241" s="62"/>
      <c r="N241" s="62"/>
      <c r="O241" s="62"/>
      <c r="P241" s="62"/>
      <c r="Q241" s="62"/>
      <c r="R241" s="62"/>
      <c r="S241" s="62"/>
      <c r="T241" s="62"/>
      <c r="U241" s="62"/>
      <c r="V241" s="63"/>
      <c r="W241" s="63"/>
      <c r="X241" s="63"/>
      <c r="Y241" s="63"/>
      <c r="AA241" s="66"/>
      <c r="AB241" s="66"/>
      <c r="AC241" s="66"/>
    </row>
    <row r="242" spans="13:29" ht="15">
      <c r="M242" s="62"/>
      <c r="N242" s="62"/>
      <c r="O242" s="62"/>
      <c r="P242" s="62"/>
      <c r="Q242" s="62"/>
      <c r="R242" s="62"/>
      <c r="S242" s="62"/>
      <c r="T242" s="62"/>
      <c r="U242" s="62"/>
      <c r="V242" s="63"/>
      <c r="W242" s="63"/>
      <c r="X242" s="63"/>
      <c r="Y242" s="63"/>
      <c r="AA242" s="66"/>
      <c r="AB242" s="66"/>
      <c r="AC242" s="66"/>
    </row>
    <row r="243" spans="13:29" ht="15">
      <c r="M243" s="62"/>
      <c r="N243" s="62"/>
      <c r="O243" s="62"/>
      <c r="P243" s="62"/>
      <c r="Q243" s="62"/>
      <c r="R243" s="62"/>
      <c r="S243" s="62"/>
      <c r="T243" s="62"/>
      <c r="U243" s="62"/>
      <c r="V243" s="63"/>
      <c r="W243" s="63"/>
      <c r="X243" s="63"/>
      <c r="Y243" s="63"/>
      <c r="AA243" s="66"/>
      <c r="AB243" s="66"/>
      <c r="AC243" s="66"/>
    </row>
    <row r="244" spans="13:29" ht="15">
      <c r="M244" s="62"/>
      <c r="N244" s="62"/>
      <c r="O244" s="62"/>
      <c r="P244" s="62"/>
      <c r="Q244" s="62"/>
      <c r="R244" s="62"/>
      <c r="S244" s="62"/>
      <c r="T244" s="62"/>
      <c r="U244" s="62"/>
      <c r="V244" s="63"/>
      <c r="W244" s="63"/>
      <c r="X244" s="63"/>
      <c r="Y244" s="63"/>
      <c r="AA244" s="66"/>
      <c r="AB244" s="66"/>
      <c r="AC244" s="66"/>
    </row>
    <row r="245" spans="13:29" ht="15">
      <c r="M245" s="62"/>
      <c r="N245" s="62"/>
      <c r="O245" s="62"/>
      <c r="P245" s="62"/>
      <c r="Q245" s="62"/>
      <c r="R245" s="62"/>
      <c r="S245" s="62"/>
      <c r="T245" s="62"/>
      <c r="U245" s="62"/>
      <c r="V245" s="63"/>
      <c r="W245" s="63"/>
      <c r="X245" s="63"/>
      <c r="Y245" s="63"/>
      <c r="AA245" s="66"/>
      <c r="AB245" s="66"/>
      <c r="AC245" s="66"/>
    </row>
    <row r="246" spans="13:29" ht="15">
      <c r="M246" s="62"/>
      <c r="N246" s="62"/>
      <c r="O246" s="62"/>
      <c r="P246" s="62"/>
      <c r="Q246" s="62"/>
      <c r="R246" s="62"/>
      <c r="S246" s="62"/>
      <c r="T246" s="62"/>
      <c r="U246" s="62"/>
      <c r="V246" s="63"/>
      <c r="W246" s="63"/>
      <c r="X246" s="63"/>
      <c r="Y246" s="63"/>
      <c r="AA246" s="66"/>
      <c r="AB246" s="66"/>
      <c r="AC246" s="66"/>
    </row>
    <row r="247" spans="13:29" ht="15">
      <c r="M247" s="62"/>
      <c r="N247" s="62"/>
      <c r="O247" s="62"/>
      <c r="P247" s="62"/>
      <c r="Q247" s="62"/>
      <c r="R247" s="62"/>
      <c r="S247" s="62"/>
      <c r="T247" s="62"/>
      <c r="U247" s="62"/>
      <c r="V247" s="63"/>
      <c r="W247" s="63"/>
      <c r="X247" s="63"/>
      <c r="Y247" s="63"/>
      <c r="AA247" s="66"/>
      <c r="AB247" s="66"/>
      <c r="AC247" s="66"/>
    </row>
    <row r="248" spans="13:29" ht="15">
      <c r="M248" s="62"/>
      <c r="N248" s="62"/>
      <c r="O248" s="62"/>
      <c r="P248" s="62"/>
      <c r="Q248" s="62"/>
      <c r="R248" s="62"/>
      <c r="S248" s="62"/>
      <c r="T248" s="62"/>
      <c r="U248" s="62"/>
      <c r="V248" s="63"/>
      <c r="W248" s="63"/>
      <c r="X248" s="63"/>
      <c r="Y248" s="63"/>
      <c r="AA248" s="66"/>
      <c r="AB248" s="66"/>
      <c r="AC248" s="66"/>
    </row>
    <row r="249" spans="13:29" ht="15">
      <c r="M249" s="62"/>
      <c r="N249" s="62"/>
      <c r="O249" s="62"/>
      <c r="P249" s="62"/>
      <c r="Q249" s="62"/>
      <c r="R249" s="62"/>
      <c r="S249" s="62"/>
      <c r="T249" s="62"/>
      <c r="U249" s="62"/>
      <c r="V249" s="63"/>
      <c r="W249" s="63"/>
      <c r="X249" s="63"/>
      <c r="Y249" s="63"/>
      <c r="AA249" s="66"/>
      <c r="AB249" s="66"/>
      <c r="AC249" s="66"/>
    </row>
    <row r="250" spans="13:29" ht="15">
      <c r="M250" s="62"/>
      <c r="N250" s="62"/>
      <c r="O250" s="62"/>
      <c r="P250" s="62"/>
      <c r="Q250" s="62"/>
      <c r="R250" s="62"/>
      <c r="S250" s="62"/>
      <c r="T250" s="62"/>
      <c r="U250" s="62"/>
      <c r="V250" s="63"/>
      <c r="W250" s="63"/>
      <c r="X250" s="63"/>
      <c r="Y250" s="63"/>
      <c r="AA250" s="66"/>
      <c r="AB250" s="66"/>
      <c r="AC250" s="66"/>
    </row>
    <row r="251" spans="13:29" ht="15">
      <c r="M251" s="62"/>
      <c r="N251" s="62"/>
      <c r="O251" s="62"/>
      <c r="P251" s="62"/>
      <c r="Q251" s="62"/>
      <c r="R251" s="62"/>
      <c r="S251" s="62"/>
      <c r="T251" s="62"/>
      <c r="U251" s="62"/>
      <c r="V251" s="63"/>
      <c r="W251" s="63"/>
      <c r="X251" s="63"/>
      <c r="Y251" s="63"/>
      <c r="AA251" s="66"/>
      <c r="AB251" s="66"/>
      <c r="AC251" s="66"/>
    </row>
    <row r="252" spans="13:29" ht="15">
      <c r="M252" s="62"/>
      <c r="N252" s="62"/>
      <c r="O252" s="62"/>
      <c r="P252" s="62"/>
      <c r="Q252" s="62"/>
      <c r="R252" s="62"/>
      <c r="S252" s="62"/>
      <c r="T252" s="62"/>
      <c r="U252" s="62"/>
      <c r="V252" s="63"/>
      <c r="W252" s="63"/>
      <c r="X252" s="63"/>
      <c r="Y252" s="63"/>
      <c r="AA252" s="66"/>
      <c r="AB252" s="66"/>
      <c r="AC252" s="66"/>
    </row>
    <row r="253" spans="13:29" ht="15">
      <c r="M253" s="62"/>
      <c r="N253" s="62"/>
      <c r="O253" s="62"/>
      <c r="P253" s="62"/>
      <c r="Q253" s="62"/>
      <c r="R253" s="62"/>
      <c r="S253" s="62"/>
      <c r="T253" s="62"/>
      <c r="U253" s="62"/>
      <c r="V253" s="63"/>
      <c r="W253" s="63"/>
      <c r="X253" s="63"/>
      <c r="Y253" s="63"/>
      <c r="AA253" s="66"/>
      <c r="AB253" s="66"/>
      <c r="AC253" s="66"/>
    </row>
    <row r="254" spans="13:29" ht="15">
      <c r="M254" s="62"/>
      <c r="N254" s="62"/>
      <c r="O254" s="62"/>
      <c r="P254" s="62"/>
      <c r="Q254" s="62"/>
      <c r="R254" s="62"/>
      <c r="S254" s="62"/>
      <c r="T254" s="62"/>
      <c r="U254" s="62"/>
      <c r="V254" s="63"/>
      <c r="W254" s="63"/>
      <c r="X254" s="63"/>
      <c r="Y254" s="63"/>
      <c r="AA254" s="66"/>
      <c r="AB254" s="66"/>
      <c r="AC254" s="66"/>
    </row>
    <row r="255" spans="13:29" ht="15">
      <c r="M255" s="62"/>
      <c r="N255" s="62"/>
      <c r="O255" s="62"/>
      <c r="P255" s="62"/>
      <c r="Q255" s="62"/>
      <c r="R255" s="62"/>
      <c r="S255" s="62"/>
      <c r="T255" s="62"/>
      <c r="U255" s="62"/>
      <c r="V255" s="63"/>
      <c r="W255" s="63"/>
      <c r="X255" s="63"/>
      <c r="Y255" s="63"/>
      <c r="AA255" s="66"/>
      <c r="AB255" s="66"/>
      <c r="AC255" s="66"/>
    </row>
    <row r="256" spans="13:29" ht="15">
      <c r="M256" s="62"/>
      <c r="N256" s="62"/>
      <c r="O256" s="62"/>
      <c r="P256" s="62"/>
      <c r="Q256" s="62"/>
      <c r="R256" s="62"/>
      <c r="S256" s="62"/>
      <c r="T256" s="62"/>
      <c r="U256" s="62"/>
      <c r="V256" s="63"/>
      <c r="W256" s="63"/>
      <c r="X256" s="63"/>
      <c r="Y256" s="63"/>
      <c r="AA256" s="66"/>
      <c r="AB256" s="66"/>
      <c r="AC256" s="66"/>
    </row>
    <row r="257" spans="13:29" ht="15">
      <c r="M257" s="62"/>
      <c r="N257" s="62"/>
      <c r="O257" s="62"/>
      <c r="P257" s="62"/>
      <c r="Q257" s="62"/>
      <c r="R257" s="62"/>
      <c r="S257" s="62"/>
      <c r="T257" s="62"/>
      <c r="U257" s="62"/>
      <c r="V257" s="63"/>
      <c r="W257" s="63"/>
      <c r="X257" s="63"/>
      <c r="Y257" s="63"/>
      <c r="AA257" s="66"/>
      <c r="AB257" s="66"/>
      <c r="AC257" s="66"/>
    </row>
    <row r="258" spans="13:29" ht="15">
      <c r="M258" s="62"/>
      <c r="N258" s="62"/>
      <c r="O258" s="62"/>
      <c r="P258" s="62"/>
      <c r="Q258" s="62"/>
      <c r="R258" s="62"/>
      <c r="S258" s="62"/>
      <c r="T258" s="62"/>
      <c r="U258" s="62"/>
      <c r="V258" s="63"/>
      <c r="W258" s="63"/>
      <c r="X258" s="63"/>
      <c r="Y258" s="63"/>
      <c r="AA258" s="66"/>
      <c r="AB258" s="66"/>
      <c r="AC258" s="66"/>
    </row>
    <row r="259" spans="13:29" ht="15">
      <c r="M259" s="62"/>
      <c r="N259" s="62"/>
      <c r="O259" s="62"/>
      <c r="P259" s="62"/>
      <c r="Q259" s="62"/>
      <c r="R259" s="62"/>
      <c r="S259" s="62"/>
      <c r="T259" s="62"/>
      <c r="U259" s="62"/>
      <c r="V259" s="63"/>
      <c r="W259" s="63"/>
      <c r="X259" s="63"/>
      <c r="Y259" s="63"/>
      <c r="AA259" s="66"/>
      <c r="AB259" s="66"/>
      <c r="AC259" s="66"/>
    </row>
    <row r="260" spans="13:29" ht="15">
      <c r="M260" s="62"/>
      <c r="N260" s="62"/>
      <c r="O260" s="62"/>
      <c r="P260" s="62"/>
      <c r="Q260" s="62"/>
      <c r="R260" s="62"/>
      <c r="S260" s="62"/>
      <c r="T260" s="62"/>
      <c r="U260" s="62"/>
      <c r="V260" s="63"/>
      <c r="W260" s="63"/>
      <c r="X260" s="63"/>
      <c r="Y260" s="63"/>
      <c r="AA260" s="66"/>
      <c r="AB260" s="66"/>
      <c r="AC260" s="66"/>
    </row>
    <row r="261" spans="13:29" ht="15">
      <c r="M261" s="62"/>
      <c r="N261" s="62"/>
      <c r="O261" s="62"/>
      <c r="P261" s="62"/>
      <c r="Q261" s="62"/>
      <c r="R261" s="62"/>
      <c r="S261" s="62"/>
      <c r="T261" s="62"/>
      <c r="U261" s="62"/>
      <c r="V261" s="63"/>
      <c r="W261" s="63"/>
      <c r="X261" s="63"/>
      <c r="Y261" s="63"/>
      <c r="AA261" s="66"/>
      <c r="AB261" s="66"/>
      <c r="AC261" s="66"/>
    </row>
    <row r="262" spans="13:29" ht="15">
      <c r="M262" s="62"/>
      <c r="N262" s="62"/>
      <c r="O262" s="62"/>
      <c r="P262" s="62"/>
      <c r="Q262" s="62"/>
      <c r="R262" s="62"/>
      <c r="S262" s="62"/>
      <c r="T262" s="62"/>
      <c r="U262" s="62"/>
      <c r="V262" s="63"/>
      <c r="W262" s="63"/>
      <c r="X262" s="63"/>
      <c r="Y262" s="63"/>
      <c r="AA262" s="66"/>
      <c r="AB262" s="66"/>
      <c r="AC262" s="66"/>
    </row>
    <row r="263" spans="13:29" ht="15">
      <c r="M263" s="62"/>
      <c r="N263" s="62"/>
      <c r="O263" s="62"/>
      <c r="P263" s="62"/>
      <c r="Q263" s="62"/>
      <c r="R263" s="62"/>
      <c r="S263" s="62"/>
      <c r="T263" s="62"/>
      <c r="U263" s="62"/>
      <c r="V263" s="63"/>
      <c r="W263" s="63"/>
      <c r="X263" s="63"/>
      <c r="Y263" s="63"/>
      <c r="AA263" s="66"/>
      <c r="AB263" s="66"/>
      <c r="AC263" s="66"/>
    </row>
    <row r="264" spans="13:29" ht="15">
      <c r="M264" s="62"/>
      <c r="N264" s="62"/>
      <c r="O264" s="62"/>
      <c r="P264" s="62"/>
      <c r="Q264" s="62"/>
      <c r="R264" s="62"/>
      <c r="S264" s="62"/>
      <c r="T264" s="62"/>
      <c r="U264" s="62"/>
      <c r="V264" s="63"/>
      <c r="W264" s="63"/>
      <c r="X264" s="63"/>
      <c r="Y264" s="63"/>
      <c r="AA264" s="66"/>
      <c r="AB264" s="66"/>
      <c r="AC264" s="66"/>
    </row>
    <row r="265" spans="13:29" ht="15">
      <c r="M265" s="62"/>
      <c r="N265" s="62"/>
      <c r="O265" s="62"/>
      <c r="P265" s="62"/>
      <c r="Q265" s="62"/>
      <c r="R265" s="62"/>
      <c r="S265" s="62"/>
      <c r="T265" s="62"/>
      <c r="U265" s="62"/>
      <c r="V265" s="63"/>
      <c r="W265" s="63"/>
      <c r="X265" s="63"/>
      <c r="Y265" s="63"/>
      <c r="AA265" s="66"/>
      <c r="AB265" s="66"/>
      <c r="AC265" s="66"/>
    </row>
    <row r="266" spans="13:29" ht="15">
      <c r="M266" s="62"/>
      <c r="N266" s="62"/>
      <c r="O266" s="62"/>
      <c r="P266" s="62"/>
      <c r="Q266" s="62"/>
      <c r="R266" s="62"/>
      <c r="S266" s="62"/>
      <c r="T266" s="62"/>
      <c r="U266" s="62"/>
      <c r="V266" s="63"/>
      <c r="W266" s="63"/>
      <c r="X266" s="63"/>
      <c r="Y266" s="63"/>
      <c r="AA266" s="66"/>
      <c r="AB266" s="66"/>
      <c r="AC266" s="66"/>
    </row>
    <row r="267" spans="13:29" ht="15">
      <c r="M267" s="62"/>
      <c r="N267" s="62"/>
      <c r="O267" s="62"/>
      <c r="P267" s="62"/>
      <c r="Q267" s="62"/>
      <c r="R267" s="62"/>
      <c r="S267" s="62"/>
      <c r="T267" s="62"/>
      <c r="U267" s="62"/>
      <c r="V267" s="63"/>
      <c r="W267" s="63"/>
      <c r="X267" s="63"/>
      <c r="Y267" s="63"/>
      <c r="AA267" s="66"/>
      <c r="AB267" s="66"/>
      <c r="AC267" s="66"/>
    </row>
    <row r="268" spans="13:29" ht="15">
      <c r="M268" s="62"/>
      <c r="N268" s="62"/>
      <c r="O268" s="62"/>
      <c r="P268" s="62"/>
      <c r="Q268" s="62"/>
      <c r="R268" s="62"/>
      <c r="S268" s="62"/>
      <c r="T268" s="62"/>
      <c r="U268" s="62"/>
      <c r="V268" s="63"/>
      <c r="W268" s="63"/>
      <c r="X268" s="63"/>
      <c r="Y268" s="63"/>
      <c r="AA268" s="66"/>
      <c r="AB268" s="66"/>
      <c r="AC268" s="66"/>
    </row>
    <row r="269" spans="13:29" ht="15">
      <c r="M269" s="62"/>
      <c r="N269" s="62"/>
      <c r="O269" s="62"/>
      <c r="P269" s="62"/>
      <c r="Q269" s="62"/>
      <c r="R269" s="62"/>
      <c r="S269" s="62"/>
      <c r="T269" s="62"/>
      <c r="U269" s="62"/>
      <c r="V269" s="63"/>
      <c r="W269" s="63"/>
      <c r="X269" s="63"/>
      <c r="Y269" s="63"/>
      <c r="AA269" s="66"/>
      <c r="AB269" s="66"/>
      <c r="AC269" s="66"/>
    </row>
    <row r="270" spans="13:29" ht="15">
      <c r="M270" s="62"/>
      <c r="N270" s="62"/>
      <c r="O270" s="62"/>
      <c r="P270" s="62"/>
      <c r="Q270" s="62"/>
      <c r="R270" s="62"/>
      <c r="S270" s="62"/>
      <c r="T270" s="62"/>
      <c r="U270" s="62"/>
      <c r="V270" s="63"/>
      <c r="W270" s="63"/>
      <c r="X270" s="63"/>
      <c r="Y270" s="63"/>
      <c r="AA270" s="66"/>
      <c r="AB270" s="66"/>
      <c r="AC270" s="66"/>
    </row>
    <row r="271" spans="13:29" ht="15">
      <c r="M271" s="62"/>
      <c r="N271" s="62"/>
      <c r="O271" s="62"/>
      <c r="P271" s="62"/>
      <c r="Q271" s="62"/>
      <c r="R271" s="62"/>
      <c r="S271" s="62"/>
      <c r="T271" s="62"/>
      <c r="U271" s="62"/>
      <c r="V271" s="63"/>
      <c r="W271" s="63"/>
      <c r="X271" s="63"/>
      <c r="Y271" s="63"/>
      <c r="AA271" s="66"/>
      <c r="AB271" s="66"/>
      <c r="AC271" s="66"/>
    </row>
    <row r="272" spans="13:29" ht="15">
      <c r="M272" s="62"/>
      <c r="N272" s="62"/>
      <c r="O272" s="62"/>
      <c r="P272" s="62"/>
      <c r="Q272" s="62"/>
      <c r="R272" s="62"/>
      <c r="S272" s="62"/>
      <c r="T272" s="62"/>
      <c r="U272" s="62"/>
      <c r="V272" s="63"/>
      <c r="W272" s="63"/>
      <c r="X272" s="63"/>
      <c r="Y272" s="63"/>
      <c r="AA272" s="66"/>
      <c r="AB272" s="66"/>
      <c r="AC272" s="66"/>
    </row>
    <row r="273" spans="13:29" ht="15">
      <c r="M273" s="62"/>
      <c r="N273" s="62"/>
      <c r="O273" s="62"/>
      <c r="P273" s="62"/>
      <c r="Q273" s="62"/>
      <c r="R273" s="62"/>
      <c r="S273" s="62"/>
      <c r="T273" s="62"/>
      <c r="U273" s="62"/>
      <c r="V273" s="63"/>
      <c r="W273" s="63"/>
      <c r="X273" s="63"/>
      <c r="Y273" s="63"/>
      <c r="AA273" s="66"/>
      <c r="AB273" s="66"/>
      <c r="AC273" s="66"/>
    </row>
    <row r="274" spans="13:29" ht="15">
      <c r="M274" s="62"/>
      <c r="N274" s="62"/>
      <c r="O274" s="62"/>
      <c r="P274" s="62"/>
      <c r="Q274" s="62"/>
      <c r="R274" s="62"/>
      <c r="S274" s="62"/>
      <c r="T274" s="62"/>
      <c r="U274" s="62"/>
      <c r="V274" s="63"/>
      <c r="W274" s="63"/>
      <c r="X274" s="63"/>
      <c r="Y274" s="63"/>
      <c r="AA274" s="66"/>
      <c r="AB274" s="66"/>
      <c r="AC274" s="66"/>
    </row>
    <row r="275" spans="13:29" ht="15">
      <c r="M275" s="62"/>
      <c r="N275" s="62"/>
      <c r="O275" s="62"/>
      <c r="P275" s="62"/>
      <c r="Q275" s="62"/>
      <c r="R275" s="62"/>
      <c r="S275" s="62"/>
      <c r="T275" s="62"/>
      <c r="U275" s="62"/>
      <c r="V275" s="63"/>
      <c r="W275" s="63"/>
      <c r="X275" s="63"/>
      <c r="Y275" s="63"/>
      <c r="AA275" s="66"/>
      <c r="AB275" s="66"/>
      <c r="AC275" s="66"/>
    </row>
    <row r="276" spans="13:29" ht="15">
      <c r="M276" s="62"/>
      <c r="N276" s="62"/>
      <c r="O276" s="62"/>
      <c r="P276" s="62"/>
      <c r="Q276" s="62"/>
      <c r="R276" s="62"/>
      <c r="S276" s="62"/>
      <c r="T276" s="62"/>
      <c r="U276" s="62"/>
      <c r="V276" s="63"/>
      <c r="W276" s="63"/>
      <c r="X276" s="63"/>
      <c r="Y276" s="63"/>
      <c r="AA276" s="66"/>
      <c r="AB276" s="66"/>
      <c r="AC276" s="66"/>
    </row>
    <row r="277" spans="13:29" ht="15">
      <c r="M277" s="62"/>
      <c r="N277" s="62"/>
      <c r="O277" s="62"/>
      <c r="P277" s="62"/>
      <c r="Q277" s="62"/>
      <c r="R277" s="62"/>
      <c r="S277" s="62"/>
      <c r="T277" s="62"/>
      <c r="U277" s="62"/>
      <c r="V277" s="63"/>
      <c r="W277" s="63"/>
      <c r="X277" s="63"/>
      <c r="Y277" s="63"/>
      <c r="AA277" s="66"/>
      <c r="AB277" s="66"/>
      <c r="AC277" s="66"/>
    </row>
    <row r="278" spans="13:29" ht="15">
      <c r="M278" s="62"/>
      <c r="N278" s="62"/>
      <c r="O278" s="62"/>
      <c r="P278" s="62"/>
      <c r="Q278" s="62"/>
      <c r="R278" s="62"/>
      <c r="S278" s="62"/>
      <c r="T278" s="62"/>
      <c r="U278" s="62"/>
      <c r="V278" s="63"/>
      <c r="W278" s="63"/>
      <c r="X278" s="63"/>
      <c r="Y278" s="63"/>
      <c r="AA278" s="66"/>
      <c r="AB278" s="66"/>
      <c r="AC278" s="66"/>
    </row>
    <row r="279" spans="13:29" ht="15">
      <c r="M279" s="62"/>
      <c r="N279" s="62"/>
      <c r="O279" s="62"/>
      <c r="P279" s="62"/>
      <c r="Q279" s="62"/>
      <c r="R279" s="62"/>
      <c r="S279" s="62"/>
      <c r="T279" s="62"/>
      <c r="U279" s="62"/>
      <c r="V279" s="63"/>
      <c r="W279" s="63"/>
      <c r="X279" s="63"/>
      <c r="Y279" s="63"/>
      <c r="AA279" s="66"/>
      <c r="AB279" s="66"/>
      <c r="AC279" s="66"/>
    </row>
    <row r="280" spans="13:29" ht="15">
      <c r="M280" s="62"/>
      <c r="N280" s="62"/>
      <c r="O280" s="62"/>
      <c r="P280" s="62"/>
      <c r="Q280" s="62"/>
      <c r="R280" s="62"/>
      <c r="S280" s="62"/>
      <c r="T280" s="62"/>
      <c r="U280" s="62"/>
      <c r="V280" s="63"/>
      <c r="W280" s="63"/>
      <c r="X280" s="63"/>
      <c r="Y280" s="63"/>
      <c r="AA280" s="66"/>
      <c r="AB280" s="66"/>
      <c r="AC280" s="66"/>
    </row>
    <row r="281" spans="13:29" ht="15">
      <c r="M281" s="62"/>
      <c r="N281" s="62"/>
      <c r="O281" s="62"/>
      <c r="P281" s="62"/>
      <c r="Q281" s="62"/>
      <c r="R281" s="62"/>
      <c r="S281" s="62"/>
      <c r="T281" s="62"/>
      <c r="U281" s="62"/>
      <c r="V281" s="63"/>
      <c r="W281" s="63"/>
      <c r="X281" s="63"/>
      <c r="Y281" s="63"/>
      <c r="AA281" s="66"/>
      <c r="AB281" s="66"/>
      <c r="AC281" s="66"/>
    </row>
    <row r="282" spans="13:29" ht="15">
      <c r="M282" s="62"/>
      <c r="N282" s="62"/>
      <c r="O282" s="62"/>
      <c r="P282" s="62"/>
      <c r="Q282" s="62"/>
      <c r="R282" s="62"/>
      <c r="S282" s="62"/>
      <c r="T282" s="62"/>
      <c r="U282" s="62"/>
      <c r="V282" s="63"/>
      <c r="W282" s="63"/>
      <c r="X282" s="63"/>
      <c r="Y282" s="63"/>
      <c r="AA282" s="66"/>
      <c r="AB282" s="66"/>
      <c r="AC282" s="66"/>
    </row>
    <row r="283" spans="13:29" ht="15">
      <c r="M283" s="62"/>
      <c r="N283" s="62"/>
      <c r="O283" s="62"/>
      <c r="P283" s="62"/>
      <c r="Q283" s="62"/>
      <c r="R283" s="62"/>
      <c r="S283" s="62"/>
      <c r="T283" s="62"/>
      <c r="U283" s="62"/>
      <c r="V283" s="63"/>
      <c r="W283" s="63"/>
      <c r="X283" s="63"/>
      <c r="Y283" s="63"/>
      <c r="AA283" s="66"/>
      <c r="AB283" s="66"/>
      <c r="AC283" s="66"/>
    </row>
    <row r="284" spans="13:29" ht="15">
      <c r="M284" s="62"/>
      <c r="N284" s="62"/>
      <c r="O284" s="62"/>
      <c r="P284" s="62"/>
      <c r="Q284" s="62"/>
      <c r="R284" s="62"/>
      <c r="S284" s="62"/>
      <c r="T284" s="62"/>
      <c r="U284" s="62"/>
      <c r="V284" s="63"/>
      <c r="W284" s="63"/>
      <c r="X284" s="63"/>
      <c r="Y284" s="63"/>
      <c r="AA284" s="66"/>
      <c r="AB284" s="66"/>
      <c r="AC284" s="66"/>
    </row>
    <row r="285" spans="13:29" ht="15">
      <c r="M285" s="62"/>
      <c r="N285" s="62"/>
      <c r="O285" s="62"/>
      <c r="P285" s="62"/>
      <c r="Q285" s="62"/>
      <c r="R285" s="62"/>
      <c r="S285" s="62"/>
      <c r="T285" s="62"/>
      <c r="U285" s="62"/>
      <c r="V285" s="63"/>
      <c r="W285" s="63"/>
      <c r="X285" s="63"/>
      <c r="Y285" s="63"/>
      <c r="AA285" s="66"/>
      <c r="AB285" s="66"/>
      <c r="AC285" s="66"/>
    </row>
    <row r="286" spans="13:29" ht="15">
      <c r="M286" s="62"/>
      <c r="N286" s="62"/>
      <c r="O286" s="62"/>
      <c r="P286" s="62"/>
      <c r="Q286" s="62"/>
      <c r="R286" s="62"/>
      <c r="S286" s="62"/>
      <c r="T286" s="62"/>
      <c r="U286" s="62"/>
      <c r="V286" s="63"/>
      <c r="W286" s="63"/>
      <c r="X286" s="63"/>
      <c r="Y286" s="63"/>
      <c r="AA286" s="66"/>
      <c r="AB286" s="66"/>
      <c r="AC286" s="66"/>
    </row>
    <row r="287" spans="13:29" ht="15">
      <c r="M287" s="62"/>
      <c r="N287" s="62"/>
      <c r="O287" s="62"/>
      <c r="P287" s="62"/>
      <c r="Q287" s="62"/>
      <c r="R287" s="62"/>
      <c r="S287" s="62"/>
      <c r="T287" s="62"/>
      <c r="U287" s="62"/>
      <c r="V287" s="63"/>
      <c r="W287" s="63"/>
      <c r="X287" s="63"/>
      <c r="Y287" s="63"/>
      <c r="AA287" s="66"/>
      <c r="AB287" s="66"/>
      <c r="AC287" s="66"/>
    </row>
    <row r="288" spans="13:29" ht="15">
      <c r="M288" s="62"/>
      <c r="N288" s="62"/>
      <c r="O288" s="62"/>
      <c r="P288" s="62"/>
      <c r="Q288" s="62"/>
      <c r="R288" s="62"/>
      <c r="S288" s="62"/>
      <c r="T288" s="62"/>
      <c r="U288" s="62"/>
      <c r="V288" s="63"/>
      <c r="W288" s="63"/>
      <c r="X288" s="63"/>
      <c r="Y288" s="63"/>
      <c r="AA288" s="66"/>
      <c r="AB288" s="66"/>
      <c r="AC288" s="66"/>
    </row>
    <row r="289" spans="13:29" ht="15">
      <c r="M289" s="62"/>
      <c r="N289" s="62"/>
      <c r="O289" s="62"/>
      <c r="P289" s="62"/>
      <c r="Q289" s="62"/>
      <c r="R289" s="62"/>
      <c r="S289" s="62"/>
      <c r="T289" s="62"/>
      <c r="U289" s="62"/>
      <c r="V289" s="63"/>
      <c r="W289" s="63"/>
      <c r="X289" s="63"/>
      <c r="Y289" s="63"/>
      <c r="AA289" s="66"/>
      <c r="AB289" s="66"/>
      <c r="AC289" s="66"/>
    </row>
    <row r="290" spans="13:29" ht="15">
      <c r="M290" s="62"/>
      <c r="N290" s="62"/>
      <c r="O290" s="62"/>
      <c r="P290" s="62"/>
      <c r="Q290" s="62"/>
      <c r="R290" s="62"/>
      <c r="S290" s="62"/>
      <c r="T290" s="62"/>
      <c r="U290" s="62"/>
      <c r="V290" s="63"/>
      <c r="W290" s="63"/>
      <c r="X290" s="63"/>
      <c r="Y290" s="63"/>
      <c r="AA290" s="66"/>
      <c r="AB290" s="66"/>
      <c r="AC290" s="66"/>
    </row>
    <row r="291" spans="13:29" ht="15">
      <c r="M291" s="62"/>
      <c r="N291" s="62"/>
      <c r="O291" s="62"/>
      <c r="P291" s="62"/>
      <c r="Q291" s="62"/>
      <c r="R291" s="62"/>
      <c r="S291" s="62"/>
      <c r="T291" s="62"/>
      <c r="U291" s="62"/>
      <c r="V291" s="63"/>
      <c r="W291" s="63"/>
      <c r="X291" s="63"/>
      <c r="Y291" s="63"/>
      <c r="AA291" s="66"/>
      <c r="AB291" s="66"/>
      <c r="AC291" s="66"/>
    </row>
    <row r="292" spans="13:29" ht="15">
      <c r="M292" s="62"/>
      <c r="N292" s="62"/>
      <c r="O292" s="62"/>
      <c r="P292" s="62"/>
      <c r="Q292" s="62"/>
      <c r="R292" s="62"/>
      <c r="S292" s="62"/>
      <c r="T292" s="62"/>
      <c r="U292" s="62"/>
      <c r="V292" s="63"/>
      <c r="W292" s="63"/>
      <c r="X292" s="63"/>
      <c r="Y292" s="63"/>
      <c r="AA292" s="66"/>
      <c r="AB292" s="66"/>
      <c r="AC292" s="66"/>
    </row>
    <row r="293" spans="13:29" ht="15">
      <c r="M293" s="62"/>
      <c r="N293" s="62"/>
      <c r="O293" s="62"/>
      <c r="P293" s="62"/>
      <c r="Q293" s="62"/>
      <c r="R293" s="62"/>
      <c r="S293" s="62"/>
      <c r="T293" s="62"/>
      <c r="U293" s="62"/>
      <c r="V293" s="63"/>
      <c r="W293" s="63"/>
      <c r="X293" s="63"/>
      <c r="Y293" s="63"/>
      <c r="AA293" s="66"/>
      <c r="AB293" s="66"/>
      <c r="AC293" s="66"/>
    </row>
    <row r="294" spans="13:29" ht="15">
      <c r="M294" s="62"/>
      <c r="N294" s="62"/>
      <c r="O294" s="62"/>
      <c r="P294" s="62"/>
      <c r="Q294" s="62"/>
      <c r="R294" s="62"/>
      <c r="S294" s="62"/>
      <c r="T294" s="62"/>
      <c r="U294" s="62"/>
      <c r="V294" s="63"/>
      <c r="W294" s="63"/>
      <c r="X294" s="63"/>
      <c r="Y294" s="63"/>
      <c r="AA294" s="66"/>
      <c r="AB294" s="66"/>
      <c r="AC294" s="66"/>
    </row>
    <row r="295" spans="13:29" ht="15">
      <c r="M295" s="62"/>
      <c r="N295" s="62"/>
      <c r="O295" s="62"/>
      <c r="P295" s="62"/>
      <c r="Q295" s="62"/>
      <c r="R295" s="62"/>
      <c r="S295" s="62"/>
      <c r="T295" s="62"/>
      <c r="U295" s="62"/>
      <c r="V295" s="63"/>
      <c r="W295" s="63"/>
      <c r="X295" s="63"/>
      <c r="Y295" s="63"/>
      <c r="AA295" s="66"/>
      <c r="AB295" s="66"/>
      <c r="AC295" s="66"/>
    </row>
    <row r="296" spans="13:29" ht="15">
      <c r="M296" s="62"/>
      <c r="N296" s="62"/>
      <c r="O296" s="62"/>
      <c r="P296" s="62"/>
      <c r="Q296" s="62"/>
      <c r="R296" s="62"/>
      <c r="S296" s="62"/>
      <c r="T296" s="62"/>
      <c r="U296" s="62"/>
      <c r="V296" s="63"/>
      <c r="W296" s="63"/>
      <c r="X296" s="63"/>
      <c r="Y296" s="63"/>
      <c r="AA296" s="66"/>
      <c r="AB296" s="66"/>
      <c r="AC296" s="66"/>
    </row>
    <row r="297" spans="13:29" ht="15">
      <c r="M297" s="62"/>
      <c r="N297" s="62"/>
      <c r="O297" s="62"/>
      <c r="P297" s="62"/>
      <c r="Q297" s="62"/>
      <c r="R297" s="62"/>
      <c r="S297" s="62"/>
      <c r="T297" s="62"/>
      <c r="U297" s="62"/>
      <c r="V297" s="63"/>
      <c r="W297" s="63"/>
      <c r="X297" s="63"/>
      <c r="Y297" s="63"/>
      <c r="AA297" s="66"/>
      <c r="AB297" s="66"/>
      <c r="AC297" s="66"/>
    </row>
    <row r="298" spans="13:29" ht="15">
      <c r="M298" s="62"/>
      <c r="N298" s="62"/>
      <c r="O298" s="62"/>
      <c r="P298" s="62"/>
      <c r="Q298" s="62"/>
      <c r="R298" s="62"/>
      <c r="S298" s="62"/>
      <c r="T298" s="62"/>
      <c r="U298" s="62"/>
      <c r="V298" s="63"/>
      <c r="W298" s="63"/>
      <c r="X298" s="63"/>
      <c r="Y298" s="63"/>
      <c r="AA298" s="66"/>
      <c r="AB298" s="66"/>
      <c r="AC298" s="66"/>
    </row>
    <row r="299" spans="13:29" ht="15">
      <c r="M299" s="62"/>
      <c r="N299" s="62"/>
      <c r="O299" s="62"/>
      <c r="P299" s="62"/>
      <c r="Q299" s="62"/>
      <c r="R299" s="62"/>
      <c r="S299" s="62"/>
      <c r="T299" s="62"/>
      <c r="U299" s="62"/>
      <c r="V299" s="63"/>
      <c r="W299" s="63"/>
      <c r="X299" s="63"/>
      <c r="Y299" s="63"/>
      <c r="AA299" s="66"/>
      <c r="AB299" s="66"/>
      <c r="AC299" s="66"/>
    </row>
    <row r="300" spans="13:29" ht="15">
      <c r="M300" s="62"/>
      <c r="N300" s="62"/>
      <c r="O300" s="62"/>
      <c r="P300" s="62"/>
      <c r="Q300" s="62"/>
      <c r="R300" s="62"/>
      <c r="S300" s="62"/>
      <c r="T300" s="62"/>
      <c r="U300" s="62"/>
      <c r="V300" s="63"/>
      <c r="W300" s="63"/>
      <c r="X300" s="63"/>
      <c r="Y300" s="63"/>
      <c r="AA300" s="66"/>
      <c r="AB300" s="66"/>
      <c r="AC300" s="66"/>
    </row>
    <row r="301" spans="13:29" ht="15">
      <c r="M301" s="62"/>
      <c r="N301" s="62"/>
      <c r="O301" s="62"/>
      <c r="P301" s="62"/>
      <c r="Q301" s="62"/>
      <c r="R301" s="62"/>
      <c r="S301" s="62"/>
      <c r="T301" s="62"/>
      <c r="U301" s="62"/>
      <c r="V301" s="63"/>
      <c r="W301" s="63"/>
      <c r="X301" s="63"/>
      <c r="Y301" s="63"/>
      <c r="AA301" s="66"/>
      <c r="AB301" s="66"/>
      <c r="AC301" s="66"/>
    </row>
    <row r="302" spans="13:29" ht="15">
      <c r="M302" s="62"/>
      <c r="N302" s="62"/>
      <c r="O302" s="62"/>
      <c r="P302" s="62"/>
      <c r="Q302" s="62"/>
      <c r="R302" s="62"/>
      <c r="S302" s="62"/>
      <c r="T302" s="62"/>
      <c r="U302" s="62"/>
      <c r="V302" s="63"/>
      <c r="W302" s="63"/>
      <c r="X302" s="63"/>
      <c r="Y302" s="63"/>
      <c r="AA302" s="66"/>
      <c r="AB302" s="66"/>
      <c r="AC302" s="66"/>
    </row>
    <row r="303" spans="13:29" ht="15">
      <c r="M303" s="62"/>
      <c r="N303" s="62"/>
      <c r="O303" s="62"/>
      <c r="P303" s="62"/>
      <c r="Q303" s="62"/>
      <c r="R303" s="62"/>
      <c r="S303" s="62"/>
      <c r="T303" s="62"/>
      <c r="U303" s="62"/>
      <c r="V303" s="63"/>
      <c r="W303" s="63"/>
      <c r="X303" s="63"/>
      <c r="Y303" s="63"/>
      <c r="AA303" s="66"/>
      <c r="AB303" s="66"/>
      <c r="AC303" s="66"/>
    </row>
    <row r="304" spans="13:29" ht="15">
      <c r="M304" s="62"/>
      <c r="N304" s="62"/>
      <c r="O304" s="62"/>
      <c r="P304" s="62"/>
      <c r="Q304" s="62"/>
      <c r="R304" s="62"/>
      <c r="S304" s="62"/>
      <c r="T304" s="62"/>
      <c r="U304" s="62"/>
      <c r="V304" s="63"/>
      <c r="W304" s="63"/>
      <c r="X304" s="63"/>
      <c r="Y304" s="63"/>
      <c r="AA304" s="66"/>
      <c r="AB304" s="66"/>
      <c r="AC304" s="66"/>
    </row>
    <row r="305" spans="13:29" ht="15">
      <c r="M305" s="62"/>
      <c r="N305" s="62"/>
      <c r="O305" s="62"/>
      <c r="P305" s="62"/>
      <c r="Q305" s="62"/>
      <c r="R305" s="62"/>
      <c r="S305" s="62"/>
      <c r="T305" s="62"/>
      <c r="U305" s="62"/>
      <c r="V305" s="63"/>
      <c r="W305" s="63"/>
      <c r="X305" s="63"/>
      <c r="Y305" s="63"/>
      <c r="AA305" s="66"/>
      <c r="AB305" s="66"/>
      <c r="AC305" s="66"/>
    </row>
    <row r="306" spans="13:29" ht="15">
      <c r="M306" s="62"/>
      <c r="N306" s="62"/>
      <c r="O306" s="62"/>
      <c r="P306" s="62"/>
      <c r="Q306" s="62"/>
      <c r="R306" s="62"/>
      <c r="S306" s="62"/>
      <c r="T306" s="62"/>
      <c r="U306" s="62"/>
      <c r="V306" s="63"/>
      <c r="W306" s="63"/>
      <c r="X306" s="63"/>
      <c r="Y306" s="63"/>
      <c r="AA306" s="66"/>
      <c r="AB306" s="66"/>
      <c r="AC306" s="66"/>
    </row>
    <row r="307" spans="13:29" ht="15">
      <c r="M307" s="62"/>
      <c r="N307" s="62"/>
      <c r="O307" s="62"/>
      <c r="P307" s="62"/>
      <c r="Q307" s="62"/>
      <c r="R307" s="62"/>
      <c r="S307" s="62"/>
      <c r="T307" s="62"/>
      <c r="U307" s="62"/>
      <c r="V307" s="63"/>
      <c r="W307" s="63"/>
      <c r="X307" s="63"/>
      <c r="Y307" s="63"/>
      <c r="AA307" s="66"/>
      <c r="AB307" s="66"/>
      <c r="AC307" s="66"/>
    </row>
    <row r="308" spans="13:29" ht="15">
      <c r="M308" s="62"/>
      <c r="N308" s="62"/>
      <c r="O308" s="62"/>
      <c r="P308" s="62"/>
      <c r="Q308" s="62"/>
      <c r="R308" s="62"/>
      <c r="S308" s="62"/>
      <c r="T308" s="62"/>
      <c r="U308" s="62"/>
      <c r="V308" s="63"/>
      <c r="W308" s="63"/>
      <c r="X308" s="63"/>
      <c r="Y308" s="63"/>
      <c r="AA308" s="66"/>
      <c r="AB308" s="66"/>
      <c r="AC308" s="66"/>
    </row>
    <row r="309" spans="13:29" ht="15">
      <c r="M309" s="62"/>
      <c r="N309" s="62"/>
      <c r="O309" s="62"/>
      <c r="P309" s="62"/>
      <c r="Q309" s="62"/>
      <c r="R309" s="62"/>
      <c r="S309" s="62"/>
      <c r="T309" s="62"/>
      <c r="U309" s="62"/>
      <c r="V309" s="63"/>
      <c r="W309" s="63"/>
      <c r="X309" s="63"/>
      <c r="Y309" s="63"/>
      <c r="AA309" s="66"/>
      <c r="AB309" s="66"/>
      <c r="AC309" s="66"/>
    </row>
    <row r="310" spans="13:29" ht="15">
      <c r="M310" s="62"/>
      <c r="N310" s="62"/>
      <c r="O310" s="62"/>
      <c r="P310" s="62"/>
      <c r="Q310" s="62"/>
      <c r="R310" s="62"/>
      <c r="S310" s="62"/>
      <c r="T310" s="62"/>
      <c r="U310" s="62"/>
      <c r="V310" s="63"/>
      <c r="W310" s="63"/>
      <c r="X310" s="63"/>
      <c r="Y310" s="63"/>
      <c r="AA310" s="66"/>
      <c r="AB310" s="66"/>
      <c r="AC310" s="66"/>
    </row>
    <row r="311" spans="13:29" ht="15">
      <c r="M311" s="62"/>
      <c r="N311" s="62"/>
      <c r="O311" s="62"/>
      <c r="P311" s="62"/>
      <c r="Q311" s="62"/>
      <c r="R311" s="62"/>
      <c r="S311" s="62"/>
      <c r="T311" s="62"/>
      <c r="U311" s="62"/>
      <c r="V311" s="63"/>
      <c r="W311" s="63"/>
      <c r="X311" s="63"/>
      <c r="Y311" s="63"/>
      <c r="AA311" s="66"/>
      <c r="AB311" s="66"/>
      <c r="AC311" s="66"/>
    </row>
    <row r="312" spans="13:29" ht="15">
      <c r="M312" s="62"/>
      <c r="N312" s="62"/>
      <c r="O312" s="62"/>
      <c r="P312" s="62"/>
      <c r="Q312" s="62"/>
      <c r="R312" s="62"/>
      <c r="S312" s="62"/>
      <c r="T312" s="62"/>
      <c r="U312" s="62"/>
      <c r="V312" s="63"/>
      <c r="W312" s="63"/>
      <c r="X312" s="63"/>
      <c r="Y312" s="63"/>
      <c r="AA312" s="66"/>
      <c r="AB312" s="66"/>
      <c r="AC312" s="66"/>
    </row>
    <row r="313" spans="13:29" ht="15">
      <c r="M313" s="62"/>
      <c r="N313" s="62"/>
      <c r="O313" s="62"/>
      <c r="P313" s="62"/>
      <c r="Q313" s="62"/>
      <c r="R313" s="62"/>
      <c r="S313" s="62"/>
      <c r="T313" s="62"/>
      <c r="U313" s="62"/>
      <c r="V313" s="63"/>
      <c r="W313" s="63"/>
      <c r="X313" s="63"/>
      <c r="Y313" s="63"/>
      <c r="AA313" s="66"/>
      <c r="AB313" s="66"/>
      <c r="AC313" s="66"/>
    </row>
    <row r="314" spans="13:29" ht="15">
      <c r="M314" s="62"/>
      <c r="N314" s="62"/>
      <c r="O314" s="62"/>
      <c r="P314" s="62"/>
      <c r="Q314" s="62"/>
      <c r="R314" s="62"/>
      <c r="S314" s="62"/>
      <c r="T314" s="62"/>
      <c r="U314" s="62"/>
      <c r="V314" s="63"/>
      <c r="W314" s="63"/>
      <c r="X314" s="63"/>
      <c r="Y314" s="63"/>
      <c r="AA314" s="66"/>
      <c r="AB314" s="66"/>
      <c r="AC314" s="66"/>
    </row>
    <row r="315" spans="13:29" ht="15">
      <c r="M315" s="62"/>
      <c r="N315" s="62"/>
      <c r="O315" s="62"/>
      <c r="P315" s="62"/>
      <c r="Q315" s="62"/>
      <c r="R315" s="62"/>
      <c r="S315" s="62"/>
      <c r="T315" s="62"/>
      <c r="U315" s="62"/>
      <c r="V315" s="63"/>
      <c r="W315" s="63"/>
      <c r="X315" s="63"/>
      <c r="Y315" s="63"/>
      <c r="AA315" s="66"/>
      <c r="AB315" s="66"/>
      <c r="AC315" s="66"/>
    </row>
    <row r="316" spans="13:29" ht="15">
      <c r="M316" s="62"/>
      <c r="N316" s="62"/>
      <c r="O316" s="62"/>
      <c r="P316" s="62"/>
      <c r="Q316" s="62"/>
      <c r="R316" s="62"/>
      <c r="S316" s="62"/>
      <c r="T316" s="62"/>
      <c r="U316" s="62"/>
      <c r="V316" s="63"/>
      <c r="W316" s="63"/>
      <c r="X316" s="63"/>
      <c r="Y316" s="63"/>
      <c r="AA316" s="66"/>
      <c r="AB316" s="66"/>
      <c r="AC316" s="66"/>
    </row>
    <row r="317" spans="13:29" ht="15">
      <c r="M317" s="62"/>
      <c r="N317" s="62"/>
      <c r="O317" s="62"/>
      <c r="P317" s="62"/>
      <c r="Q317" s="62"/>
      <c r="R317" s="62"/>
      <c r="S317" s="62"/>
      <c r="T317" s="62"/>
      <c r="U317" s="62"/>
      <c r="V317" s="63"/>
      <c r="W317" s="63"/>
      <c r="X317" s="63"/>
      <c r="Y317" s="63"/>
      <c r="AA317" s="66"/>
      <c r="AB317" s="66"/>
      <c r="AC317" s="66"/>
    </row>
    <row r="318" spans="13:29" ht="15">
      <c r="M318" s="62"/>
      <c r="N318" s="62"/>
      <c r="O318" s="62"/>
      <c r="P318" s="62"/>
      <c r="Q318" s="62"/>
      <c r="R318" s="62"/>
      <c r="S318" s="62"/>
      <c r="T318" s="62"/>
      <c r="U318" s="62"/>
      <c r="V318" s="63"/>
      <c r="W318" s="63"/>
      <c r="X318" s="63"/>
      <c r="Y318" s="63"/>
      <c r="AA318" s="66"/>
      <c r="AB318" s="66"/>
      <c r="AC318" s="66"/>
    </row>
    <row r="319" spans="13:29" ht="15">
      <c r="M319" s="62"/>
      <c r="N319" s="62"/>
      <c r="O319" s="62"/>
      <c r="P319" s="62"/>
      <c r="Q319" s="62"/>
      <c r="R319" s="62"/>
      <c r="S319" s="62"/>
      <c r="T319" s="62"/>
      <c r="U319" s="62"/>
      <c r="V319" s="63"/>
      <c r="W319" s="63"/>
      <c r="X319" s="63"/>
      <c r="Y319" s="63"/>
      <c r="AA319" s="66"/>
      <c r="AB319" s="66"/>
      <c r="AC319" s="66"/>
    </row>
    <row r="320" spans="13:29" ht="15">
      <c r="M320" s="62"/>
      <c r="N320" s="62"/>
      <c r="O320" s="62"/>
      <c r="P320" s="62"/>
      <c r="Q320" s="62"/>
      <c r="R320" s="62"/>
      <c r="S320" s="62"/>
      <c r="T320" s="62"/>
      <c r="U320" s="62"/>
      <c r="V320" s="63"/>
      <c r="W320" s="63"/>
      <c r="X320" s="63"/>
      <c r="Y320" s="63"/>
      <c r="AA320" s="66"/>
      <c r="AB320" s="66"/>
      <c r="AC320" s="66"/>
    </row>
    <row r="321" spans="13:29" ht="15">
      <c r="M321" s="62"/>
      <c r="N321" s="62"/>
      <c r="O321" s="62"/>
      <c r="P321" s="62"/>
      <c r="Q321" s="62"/>
      <c r="R321" s="62"/>
      <c r="S321" s="62"/>
      <c r="T321" s="62"/>
      <c r="U321" s="62"/>
      <c r="V321" s="63"/>
      <c r="W321" s="63"/>
      <c r="X321" s="63"/>
      <c r="Y321" s="63"/>
      <c r="AA321" s="66"/>
      <c r="AB321" s="66"/>
      <c r="AC321" s="66"/>
    </row>
    <row r="322" spans="13:29" ht="15">
      <c r="M322" s="62"/>
      <c r="N322" s="62"/>
      <c r="O322" s="62"/>
      <c r="P322" s="62"/>
      <c r="Q322" s="62"/>
      <c r="R322" s="62"/>
      <c r="S322" s="62"/>
      <c r="T322" s="62"/>
      <c r="U322" s="62"/>
      <c r="V322" s="63"/>
      <c r="W322" s="63"/>
      <c r="X322" s="63"/>
      <c r="Y322" s="63"/>
      <c r="AA322" s="66"/>
      <c r="AB322" s="66"/>
      <c r="AC322" s="66"/>
    </row>
    <row r="323" spans="13:29" ht="15">
      <c r="M323" s="62"/>
      <c r="N323" s="62"/>
      <c r="O323" s="62"/>
      <c r="P323" s="62"/>
      <c r="Q323" s="62"/>
      <c r="R323" s="62"/>
      <c r="S323" s="62"/>
      <c r="T323" s="62"/>
      <c r="U323" s="62"/>
      <c r="V323" s="63"/>
      <c r="W323" s="63"/>
      <c r="X323" s="63"/>
      <c r="Y323" s="63"/>
      <c r="AA323" s="66"/>
      <c r="AB323" s="66"/>
      <c r="AC323" s="66"/>
    </row>
    <row r="324" spans="13:29" ht="15">
      <c r="M324" s="62"/>
      <c r="N324" s="62"/>
      <c r="O324" s="62"/>
      <c r="P324" s="62"/>
      <c r="Q324" s="62"/>
      <c r="R324" s="62"/>
      <c r="S324" s="62"/>
      <c r="T324" s="62"/>
      <c r="U324" s="62"/>
      <c r="V324" s="63"/>
      <c r="W324" s="63"/>
      <c r="X324" s="63"/>
      <c r="Y324" s="63"/>
      <c r="AA324" s="66"/>
      <c r="AB324" s="66"/>
      <c r="AC324" s="66"/>
    </row>
    <row r="325" spans="13:29" ht="15">
      <c r="M325" s="62"/>
      <c r="N325" s="62"/>
      <c r="O325" s="62"/>
      <c r="P325" s="62"/>
      <c r="Q325" s="62"/>
      <c r="R325" s="62"/>
      <c r="S325" s="62"/>
      <c r="T325" s="62"/>
      <c r="U325" s="62"/>
      <c r="V325" s="63"/>
      <c r="W325" s="63"/>
      <c r="X325" s="63"/>
      <c r="Y325" s="63"/>
      <c r="AA325" s="66"/>
      <c r="AB325" s="66"/>
      <c r="AC325" s="66"/>
    </row>
    <row r="326" spans="13:29" ht="15">
      <c r="M326" s="62"/>
      <c r="N326" s="62"/>
      <c r="O326" s="62"/>
      <c r="P326" s="62"/>
      <c r="Q326" s="62"/>
      <c r="R326" s="62"/>
      <c r="S326" s="62"/>
      <c r="T326" s="62"/>
      <c r="U326" s="62"/>
      <c r="V326" s="63"/>
      <c r="W326" s="63"/>
      <c r="X326" s="63"/>
      <c r="Y326" s="63"/>
      <c r="AA326" s="66"/>
      <c r="AB326" s="66"/>
      <c r="AC326" s="66"/>
    </row>
    <row r="327" spans="13:29" ht="15">
      <c r="M327" s="62"/>
      <c r="N327" s="62"/>
      <c r="O327" s="62"/>
      <c r="P327" s="62"/>
      <c r="Q327" s="62"/>
      <c r="R327" s="62"/>
      <c r="S327" s="62"/>
      <c r="T327" s="62"/>
      <c r="U327" s="62"/>
      <c r="V327" s="63"/>
      <c r="W327" s="63"/>
      <c r="X327" s="63"/>
      <c r="Y327" s="63"/>
      <c r="AA327" s="66"/>
      <c r="AB327" s="66"/>
      <c r="AC327" s="66"/>
    </row>
    <row r="328" spans="13:29" ht="15">
      <c r="M328" s="62"/>
      <c r="N328" s="62"/>
      <c r="O328" s="62"/>
      <c r="P328" s="62"/>
      <c r="Q328" s="62"/>
      <c r="R328" s="62"/>
      <c r="S328" s="62"/>
      <c r="T328" s="62"/>
      <c r="U328" s="62"/>
      <c r="V328" s="63"/>
      <c r="W328" s="63"/>
      <c r="X328" s="63"/>
      <c r="Y328" s="63"/>
      <c r="AA328" s="66"/>
      <c r="AB328" s="66"/>
      <c r="AC328" s="66"/>
    </row>
    <row r="329" spans="13:29" ht="15">
      <c r="M329" s="62"/>
      <c r="N329" s="62"/>
      <c r="O329" s="62"/>
      <c r="P329" s="62"/>
      <c r="Q329" s="62"/>
      <c r="R329" s="62"/>
      <c r="S329" s="62"/>
      <c r="T329" s="62"/>
      <c r="U329" s="62"/>
      <c r="V329" s="63"/>
      <c r="W329" s="63"/>
      <c r="X329" s="63"/>
      <c r="Y329" s="63"/>
      <c r="AA329" s="66"/>
      <c r="AB329" s="66"/>
      <c r="AC329" s="66"/>
    </row>
    <row r="330" spans="13:29" ht="15">
      <c r="M330" s="62"/>
      <c r="N330" s="62"/>
      <c r="O330" s="62"/>
      <c r="P330" s="62"/>
      <c r="Q330" s="62"/>
      <c r="R330" s="62"/>
      <c r="S330" s="62"/>
      <c r="T330" s="62"/>
      <c r="U330" s="62"/>
      <c r="V330" s="63"/>
      <c r="W330" s="63"/>
      <c r="X330" s="63"/>
      <c r="Y330" s="63"/>
      <c r="AA330" s="66"/>
      <c r="AB330" s="66"/>
      <c r="AC330" s="66"/>
    </row>
    <row r="331" spans="13:29" ht="15">
      <c r="M331" s="62"/>
      <c r="N331" s="62"/>
      <c r="O331" s="62"/>
      <c r="P331" s="62"/>
      <c r="Q331" s="62"/>
      <c r="R331" s="62"/>
      <c r="S331" s="62"/>
      <c r="T331" s="62"/>
      <c r="U331" s="62"/>
      <c r="V331" s="63"/>
      <c r="W331" s="63"/>
      <c r="X331" s="63"/>
      <c r="Y331" s="63"/>
      <c r="AA331" s="66"/>
      <c r="AB331" s="66"/>
      <c r="AC331" s="66"/>
    </row>
    <row r="332" spans="13:29" ht="15">
      <c r="M332" s="62"/>
      <c r="N332" s="62"/>
      <c r="O332" s="62"/>
      <c r="P332" s="62"/>
      <c r="Q332" s="62"/>
      <c r="R332" s="62"/>
      <c r="S332" s="62"/>
      <c r="T332" s="62"/>
      <c r="U332" s="62"/>
      <c r="V332" s="63"/>
      <c r="W332" s="63"/>
      <c r="X332" s="63"/>
      <c r="Y332" s="63"/>
      <c r="AA332" s="66"/>
      <c r="AB332" s="66"/>
      <c r="AC332" s="66"/>
    </row>
    <row r="333" spans="13:29" ht="15">
      <c r="M333" s="62"/>
      <c r="N333" s="62"/>
      <c r="O333" s="62"/>
      <c r="P333" s="62"/>
      <c r="Q333" s="62"/>
      <c r="R333" s="62"/>
      <c r="S333" s="62"/>
      <c r="T333" s="62"/>
      <c r="U333" s="62"/>
      <c r="V333" s="63"/>
      <c r="W333" s="63"/>
      <c r="X333" s="63"/>
      <c r="Y333" s="63"/>
      <c r="AA333" s="66"/>
      <c r="AB333" s="66"/>
      <c r="AC333" s="66"/>
    </row>
    <row r="334" spans="13:29" ht="15">
      <c r="M334" s="62"/>
      <c r="N334" s="62"/>
      <c r="O334" s="62"/>
      <c r="P334" s="62"/>
      <c r="Q334" s="62"/>
      <c r="R334" s="62"/>
      <c r="S334" s="62"/>
      <c r="T334" s="62"/>
      <c r="U334" s="62"/>
      <c r="V334" s="63"/>
      <c r="W334" s="63"/>
      <c r="X334" s="63"/>
      <c r="Y334" s="63"/>
      <c r="AA334" s="66"/>
      <c r="AB334" s="66"/>
      <c r="AC334" s="66"/>
    </row>
    <row r="335" spans="13:29" ht="15">
      <c r="M335" s="62"/>
      <c r="N335" s="62"/>
      <c r="O335" s="62"/>
      <c r="P335" s="62"/>
      <c r="Q335" s="62"/>
      <c r="R335" s="62"/>
      <c r="S335" s="62"/>
      <c r="T335" s="62"/>
      <c r="U335" s="62"/>
      <c r="V335" s="63"/>
      <c r="W335" s="63"/>
      <c r="X335" s="63"/>
      <c r="Y335" s="63"/>
      <c r="AA335" s="66"/>
      <c r="AB335" s="66"/>
      <c r="AC335" s="66"/>
    </row>
    <row r="336" spans="13:29" ht="15">
      <c r="M336" s="62"/>
      <c r="N336" s="62"/>
      <c r="O336" s="62"/>
      <c r="P336" s="62"/>
      <c r="Q336" s="62"/>
      <c r="R336" s="62"/>
      <c r="S336" s="62"/>
      <c r="T336" s="62"/>
      <c r="U336" s="62"/>
      <c r="V336" s="63"/>
      <c r="W336" s="63"/>
      <c r="X336" s="63"/>
      <c r="Y336" s="63"/>
      <c r="AA336" s="66"/>
      <c r="AB336" s="66"/>
      <c r="AC336" s="66"/>
    </row>
    <row r="337" spans="13:29" ht="15">
      <c r="M337" s="62"/>
      <c r="N337" s="62"/>
      <c r="O337" s="62"/>
      <c r="P337" s="62"/>
      <c r="Q337" s="62"/>
      <c r="R337" s="62"/>
      <c r="S337" s="62"/>
      <c r="T337" s="62"/>
      <c r="U337" s="62"/>
      <c r="V337" s="63"/>
      <c r="W337" s="63"/>
      <c r="X337" s="63"/>
      <c r="Y337" s="63"/>
      <c r="AA337" s="66"/>
      <c r="AB337" s="66"/>
      <c r="AC337" s="66"/>
    </row>
    <row r="338" spans="13:29" ht="15">
      <c r="M338" s="62"/>
      <c r="N338" s="62"/>
      <c r="O338" s="62"/>
      <c r="P338" s="62"/>
      <c r="Q338" s="62"/>
      <c r="R338" s="62"/>
      <c r="S338" s="62"/>
      <c r="T338" s="62"/>
      <c r="U338" s="62"/>
      <c r="V338" s="63"/>
      <c r="W338" s="63"/>
      <c r="X338" s="63"/>
      <c r="Y338" s="63"/>
      <c r="AA338" s="66"/>
      <c r="AB338" s="66"/>
      <c r="AC338" s="66"/>
    </row>
    <row r="339" spans="13:29" ht="15">
      <c r="M339" s="62"/>
      <c r="N339" s="62"/>
      <c r="O339" s="62"/>
      <c r="P339" s="62"/>
      <c r="Q339" s="62"/>
      <c r="R339" s="62"/>
      <c r="S339" s="62"/>
      <c r="T339" s="62"/>
      <c r="U339" s="62"/>
      <c r="V339" s="63"/>
      <c r="W339" s="63"/>
      <c r="X339" s="63"/>
      <c r="Y339" s="63"/>
      <c r="AA339" s="66"/>
      <c r="AB339" s="66"/>
      <c r="AC339" s="66"/>
    </row>
    <row r="340" spans="13:29" ht="15">
      <c r="M340" s="62"/>
      <c r="N340" s="62"/>
      <c r="O340" s="62"/>
      <c r="P340" s="62"/>
      <c r="Q340" s="62"/>
      <c r="R340" s="62"/>
      <c r="S340" s="62"/>
      <c r="T340" s="62"/>
      <c r="U340" s="62"/>
      <c r="V340" s="63"/>
      <c r="W340" s="63"/>
      <c r="X340" s="63"/>
      <c r="Y340" s="63"/>
      <c r="AA340" s="66"/>
      <c r="AB340" s="66"/>
      <c r="AC340" s="66"/>
    </row>
    <row r="341" spans="13:29" ht="15">
      <c r="M341" s="62"/>
      <c r="N341" s="62"/>
      <c r="O341" s="62"/>
      <c r="P341" s="62"/>
      <c r="Q341" s="62"/>
      <c r="R341" s="62"/>
      <c r="S341" s="62"/>
      <c r="T341" s="62"/>
      <c r="U341" s="62"/>
      <c r="V341" s="63"/>
      <c r="W341" s="63"/>
      <c r="X341" s="63"/>
      <c r="Y341" s="63"/>
      <c r="AA341" s="66"/>
      <c r="AB341" s="66"/>
      <c r="AC341" s="66"/>
    </row>
    <row r="342" spans="13:29" ht="15">
      <c r="M342" s="62"/>
      <c r="N342" s="62"/>
      <c r="O342" s="62"/>
      <c r="P342" s="62"/>
      <c r="Q342" s="62"/>
      <c r="R342" s="62"/>
      <c r="S342" s="62"/>
      <c r="T342" s="62"/>
      <c r="U342" s="62"/>
      <c r="V342" s="63"/>
      <c r="W342" s="63"/>
      <c r="X342" s="63"/>
      <c r="Y342" s="63"/>
      <c r="AA342" s="66"/>
      <c r="AB342" s="66"/>
      <c r="AC342" s="66"/>
    </row>
    <row r="343" spans="13:29" ht="15">
      <c r="M343" s="62"/>
      <c r="N343" s="62"/>
      <c r="O343" s="62"/>
      <c r="P343" s="62"/>
      <c r="Q343" s="62"/>
      <c r="R343" s="62"/>
      <c r="S343" s="62"/>
      <c r="T343" s="62"/>
      <c r="U343" s="62"/>
      <c r="V343" s="63"/>
      <c r="W343" s="63"/>
      <c r="X343" s="63"/>
      <c r="Y343" s="63"/>
      <c r="AA343" s="66"/>
      <c r="AB343" s="66"/>
      <c r="AC343" s="66"/>
    </row>
    <row r="344" spans="13:29" ht="15">
      <c r="M344" s="62"/>
      <c r="N344" s="62"/>
      <c r="O344" s="62"/>
      <c r="P344" s="62"/>
      <c r="Q344" s="62"/>
      <c r="R344" s="62"/>
      <c r="S344" s="62"/>
      <c r="T344" s="62"/>
      <c r="U344" s="62"/>
      <c r="V344" s="63"/>
      <c r="W344" s="63"/>
      <c r="X344" s="63"/>
      <c r="Y344" s="63"/>
      <c r="AA344" s="66"/>
      <c r="AB344" s="66"/>
      <c r="AC344" s="66"/>
    </row>
    <row r="345" spans="13:29" ht="15">
      <c r="M345" s="62"/>
      <c r="N345" s="62"/>
      <c r="O345" s="62"/>
      <c r="P345" s="62"/>
      <c r="Q345" s="62"/>
      <c r="R345" s="62"/>
      <c r="S345" s="62"/>
      <c r="T345" s="62"/>
      <c r="U345" s="62"/>
      <c r="V345" s="63"/>
      <c r="W345" s="63"/>
      <c r="X345" s="63"/>
      <c r="Y345" s="63"/>
      <c r="AA345" s="66"/>
      <c r="AB345" s="66"/>
      <c r="AC345" s="66"/>
    </row>
    <row r="346" spans="13:29" ht="15">
      <c r="M346" s="62"/>
      <c r="N346" s="62"/>
      <c r="O346" s="62"/>
      <c r="P346" s="62"/>
      <c r="Q346" s="62"/>
      <c r="R346" s="62"/>
      <c r="S346" s="62"/>
      <c r="T346" s="62"/>
      <c r="U346" s="62"/>
      <c r="V346" s="63"/>
      <c r="W346" s="63"/>
      <c r="X346" s="63"/>
      <c r="Y346" s="63"/>
      <c r="AA346" s="66"/>
      <c r="AB346" s="66"/>
      <c r="AC346" s="66"/>
    </row>
    <row r="347" spans="13:29" ht="15">
      <c r="M347" s="62"/>
      <c r="N347" s="62"/>
      <c r="O347" s="62"/>
      <c r="P347" s="62"/>
      <c r="Q347" s="62"/>
      <c r="R347" s="62"/>
      <c r="S347" s="62"/>
      <c r="T347" s="62"/>
      <c r="U347" s="62"/>
      <c r="V347" s="63"/>
      <c r="W347" s="63"/>
      <c r="X347" s="63"/>
      <c r="Y347" s="63"/>
      <c r="AA347" s="66"/>
      <c r="AB347" s="66"/>
      <c r="AC347" s="66"/>
    </row>
    <row r="348" spans="13:29" ht="15">
      <c r="M348" s="62"/>
      <c r="N348" s="62"/>
      <c r="O348" s="62"/>
      <c r="P348" s="62"/>
      <c r="Q348" s="62"/>
      <c r="R348" s="62"/>
      <c r="S348" s="62"/>
      <c r="T348" s="62"/>
      <c r="U348" s="62"/>
      <c r="V348" s="63"/>
      <c r="W348" s="63"/>
      <c r="X348" s="63"/>
      <c r="Y348" s="63"/>
      <c r="AA348" s="66"/>
      <c r="AB348" s="66"/>
      <c r="AC348" s="66"/>
    </row>
    <row r="349" spans="13:29" ht="15">
      <c r="M349" s="62"/>
      <c r="N349" s="62"/>
      <c r="O349" s="62"/>
      <c r="P349" s="62"/>
      <c r="Q349" s="62"/>
      <c r="R349" s="62"/>
      <c r="S349" s="62"/>
      <c r="T349" s="62"/>
      <c r="U349" s="62"/>
      <c r="V349" s="63"/>
      <c r="W349" s="63"/>
      <c r="X349" s="63"/>
      <c r="Y349" s="63"/>
      <c r="AA349" s="66"/>
      <c r="AB349" s="66"/>
      <c r="AC349" s="66"/>
    </row>
    <row r="350" spans="13:29" ht="15">
      <c r="M350" s="62"/>
      <c r="N350" s="62"/>
      <c r="O350" s="62"/>
      <c r="P350" s="62"/>
      <c r="Q350" s="62"/>
      <c r="R350" s="62"/>
      <c r="S350" s="62"/>
      <c r="T350" s="62"/>
      <c r="U350" s="62"/>
      <c r="V350" s="63"/>
      <c r="W350" s="63"/>
      <c r="X350" s="63"/>
      <c r="Y350" s="63"/>
      <c r="AA350" s="66"/>
      <c r="AB350" s="66"/>
      <c r="AC350" s="66"/>
    </row>
    <row r="351" spans="13:29" ht="15">
      <c r="M351" s="62"/>
      <c r="N351" s="62"/>
      <c r="O351" s="62"/>
      <c r="P351" s="62"/>
      <c r="Q351" s="62"/>
      <c r="R351" s="62"/>
      <c r="S351" s="62"/>
      <c r="T351" s="62"/>
      <c r="U351" s="62"/>
      <c r="V351" s="63"/>
      <c r="W351" s="63"/>
      <c r="X351" s="63"/>
      <c r="Y351" s="63"/>
      <c r="AA351" s="66"/>
      <c r="AB351" s="66"/>
      <c r="AC351" s="66"/>
    </row>
    <row r="352" spans="13:29" ht="15">
      <c r="M352" s="62"/>
      <c r="N352" s="62"/>
      <c r="O352" s="62"/>
      <c r="P352" s="62"/>
      <c r="Q352" s="62"/>
      <c r="R352" s="62"/>
      <c r="S352" s="62"/>
      <c r="T352" s="62"/>
      <c r="U352" s="62"/>
      <c r="V352" s="63"/>
      <c r="W352" s="63"/>
      <c r="X352" s="63"/>
      <c r="Y352" s="63"/>
      <c r="AA352" s="66"/>
      <c r="AB352" s="66"/>
      <c r="AC352" s="66"/>
    </row>
    <row r="353" spans="13:29" ht="15">
      <c r="M353" s="62"/>
      <c r="N353" s="62"/>
      <c r="O353" s="62"/>
      <c r="P353" s="62"/>
      <c r="Q353" s="62"/>
      <c r="R353" s="62"/>
      <c r="S353" s="62"/>
      <c r="T353" s="62"/>
      <c r="U353" s="62"/>
      <c r="V353" s="63"/>
      <c r="W353" s="63"/>
      <c r="X353" s="63"/>
      <c r="Y353" s="63"/>
      <c r="AA353" s="66"/>
      <c r="AB353" s="66"/>
      <c r="AC353" s="66"/>
    </row>
    <row r="354" spans="13:29" ht="15">
      <c r="M354" s="62"/>
      <c r="N354" s="62"/>
      <c r="O354" s="62"/>
      <c r="P354" s="62"/>
      <c r="Q354" s="62"/>
      <c r="R354" s="62"/>
      <c r="S354" s="62"/>
      <c r="T354" s="62"/>
      <c r="U354" s="62"/>
      <c r="V354" s="63"/>
      <c r="W354" s="63"/>
      <c r="X354" s="63"/>
      <c r="Y354" s="63"/>
      <c r="AA354" s="66"/>
      <c r="AB354" s="66"/>
      <c r="AC354" s="66"/>
    </row>
    <row r="355" spans="13:29" ht="15">
      <c r="M355" s="62"/>
      <c r="N355" s="62"/>
      <c r="O355" s="62"/>
      <c r="P355" s="62"/>
      <c r="Q355" s="62"/>
      <c r="R355" s="62"/>
      <c r="S355" s="62"/>
      <c r="T355" s="62"/>
      <c r="U355" s="62"/>
      <c r="V355" s="63"/>
      <c r="W355" s="63"/>
      <c r="X355" s="63"/>
      <c r="Y355" s="63"/>
      <c r="AA355" s="66"/>
      <c r="AB355" s="66"/>
      <c r="AC355" s="66"/>
    </row>
    <row r="356" spans="13:29" ht="15">
      <c r="M356" s="62"/>
      <c r="N356" s="62"/>
      <c r="O356" s="62"/>
      <c r="P356" s="62"/>
      <c r="Q356" s="62"/>
      <c r="R356" s="62"/>
      <c r="S356" s="62"/>
      <c r="T356" s="62"/>
      <c r="U356" s="62"/>
      <c r="V356" s="63"/>
      <c r="W356" s="63"/>
      <c r="X356" s="63"/>
      <c r="Y356" s="63"/>
      <c r="AA356" s="66"/>
      <c r="AB356" s="66"/>
      <c r="AC356" s="66"/>
    </row>
    <row r="357" spans="13:29" ht="15">
      <c r="M357" s="62"/>
      <c r="N357" s="62"/>
      <c r="O357" s="62"/>
      <c r="P357" s="62"/>
      <c r="Q357" s="62"/>
      <c r="R357" s="62"/>
      <c r="S357" s="62"/>
      <c r="T357" s="62"/>
      <c r="U357" s="62"/>
      <c r="V357" s="63"/>
      <c r="W357" s="63"/>
      <c r="X357" s="63"/>
      <c r="Y357" s="63"/>
      <c r="AA357" s="66"/>
      <c r="AB357" s="66"/>
      <c r="AC357" s="66"/>
    </row>
    <row r="358" spans="13:29" ht="15">
      <c r="M358" s="62"/>
      <c r="N358" s="62"/>
      <c r="O358" s="62"/>
      <c r="P358" s="62"/>
      <c r="Q358" s="62"/>
      <c r="R358" s="62"/>
      <c r="S358" s="62"/>
      <c r="T358" s="62"/>
      <c r="U358" s="62"/>
      <c r="V358" s="63"/>
      <c r="W358" s="63"/>
      <c r="X358" s="63"/>
      <c r="Y358" s="63"/>
      <c r="AA358" s="66"/>
      <c r="AB358" s="66"/>
      <c r="AC358" s="66"/>
    </row>
    <row r="359" spans="13:29" ht="15">
      <c r="M359" s="62"/>
      <c r="N359" s="62"/>
      <c r="O359" s="62"/>
      <c r="P359" s="62"/>
      <c r="Q359" s="62"/>
      <c r="R359" s="62"/>
      <c r="S359" s="62"/>
      <c r="T359" s="62"/>
      <c r="U359" s="62"/>
      <c r="V359" s="63"/>
      <c r="W359" s="63"/>
      <c r="X359" s="63"/>
      <c r="Y359" s="63"/>
      <c r="AA359" s="66"/>
      <c r="AB359" s="66"/>
      <c r="AC359" s="66"/>
    </row>
    <row r="360" spans="13:29" ht="15">
      <c r="M360" s="62"/>
      <c r="N360" s="62"/>
      <c r="O360" s="62"/>
      <c r="P360" s="62"/>
      <c r="Q360" s="62"/>
      <c r="R360" s="62"/>
      <c r="S360" s="62"/>
      <c r="T360" s="62"/>
      <c r="U360" s="62"/>
      <c r="V360" s="63"/>
      <c r="W360" s="63"/>
      <c r="X360" s="63"/>
      <c r="Y360" s="63"/>
      <c r="AA360" s="66"/>
      <c r="AB360" s="66"/>
      <c r="AC360" s="66"/>
    </row>
    <row r="361" spans="13:29" ht="15">
      <c r="M361" s="62"/>
      <c r="N361" s="62"/>
      <c r="O361" s="62"/>
      <c r="P361" s="62"/>
      <c r="Q361" s="62"/>
      <c r="R361" s="62"/>
      <c r="S361" s="62"/>
      <c r="T361" s="62"/>
      <c r="U361" s="62"/>
      <c r="V361" s="63"/>
      <c r="W361" s="63"/>
      <c r="X361" s="63"/>
      <c r="Y361" s="63"/>
      <c r="AA361" s="66"/>
      <c r="AB361" s="66"/>
      <c r="AC361" s="66"/>
    </row>
    <row r="362" spans="13:29" ht="15">
      <c r="M362" s="62"/>
      <c r="N362" s="62"/>
      <c r="O362" s="62"/>
      <c r="P362" s="62"/>
      <c r="Q362" s="62"/>
      <c r="R362" s="62"/>
      <c r="S362" s="62"/>
      <c r="T362" s="62"/>
      <c r="U362" s="62"/>
      <c r="V362" s="63"/>
      <c r="W362" s="63"/>
      <c r="X362" s="63"/>
      <c r="Y362" s="63"/>
      <c r="AA362" s="66"/>
      <c r="AB362" s="66"/>
      <c r="AC362" s="66"/>
    </row>
    <row r="363" spans="13:29" ht="15">
      <c r="M363" s="62"/>
      <c r="N363" s="62"/>
      <c r="O363" s="62"/>
      <c r="P363" s="62"/>
      <c r="Q363" s="62"/>
      <c r="R363" s="62"/>
      <c r="S363" s="62"/>
      <c r="T363" s="62"/>
      <c r="U363" s="62"/>
      <c r="V363" s="63"/>
      <c r="W363" s="63"/>
      <c r="X363" s="63"/>
      <c r="Y363" s="63"/>
      <c r="AA363" s="66"/>
      <c r="AB363" s="66"/>
      <c r="AC363" s="66"/>
    </row>
    <row r="364" spans="13:29" ht="15">
      <c r="M364" s="62"/>
      <c r="N364" s="62"/>
      <c r="O364" s="62"/>
      <c r="P364" s="62"/>
      <c r="Q364" s="62"/>
      <c r="R364" s="62"/>
      <c r="S364" s="62"/>
      <c r="T364" s="62"/>
      <c r="U364" s="62"/>
      <c r="V364" s="63"/>
      <c r="W364" s="63"/>
      <c r="X364" s="63"/>
      <c r="Y364" s="63"/>
      <c r="AA364" s="66"/>
      <c r="AB364" s="66"/>
      <c r="AC364" s="66"/>
    </row>
    <row r="365" spans="13:29" ht="15">
      <c r="M365" s="62"/>
      <c r="N365" s="62"/>
      <c r="O365" s="62"/>
      <c r="P365" s="62"/>
      <c r="Q365" s="62"/>
      <c r="R365" s="62"/>
      <c r="S365" s="62"/>
      <c r="T365" s="62"/>
      <c r="U365" s="62"/>
      <c r="V365" s="63"/>
      <c r="W365" s="63"/>
      <c r="X365" s="63"/>
      <c r="Y365" s="63"/>
      <c r="AA365" s="66"/>
      <c r="AB365" s="66"/>
      <c r="AC365" s="66"/>
    </row>
    <row r="366" spans="13:29" ht="15">
      <c r="M366" s="62"/>
      <c r="N366" s="62"/>
      <c r="O366" s="62"/>
      <c r="P366" s="62"/>
      <c r="Q366" s="62"/>
      <c r="R366" s="62"/>
      <c r="S366" s="62"/>
      <c r="T366" s="62"/>
      <c r="U366" s="62"/>
      <c r="V366" s="63"/>
      <c r="W366" s="63"/>
      <c r="X366" s="63"/>
      <c r="Y366" s="63"/>
      <c r="AA366" s="66"/>
      <c r="AB366" s="66"/>
      <c r="AC366" s="66"/>
    </row>
    <row r="367" spans="13:29" ht="15">
      <c r="M367" s="62"/>
      <c r="N367" s="62"/>
      <c r="O367" s="62"/>
      <c r="P367" s="62"/>
      <c r="Q367" s="62"/>
      <c r="R367" s="62"/>
      <c r="S367" s="62"/>
      <c r="T367" s="62"/>
      <c r="U367" s="62"/>
      <c r="V367" s="63"/>
      <c r="W367" s="63"/>
      <c r="X367" s="63"/>
      <c r="Y367" s="63"/>
      <c r="AA367" s="66"/>
      <c r="AB367" s="66"/>
      <c r="AC367" s="66"/>
    </row>
    <row r="368" spans="13:29" ht="15">
      <c r="M368" s="62"/>
      <c r="N368" s="62"/>
      <c r="O368" s="62"/>
      <c r="P368" s="62"/>
      <c r="Q368" s="62"/>
      <c r="R368" s="62"/>
      <c r="S368" s="62"/>
      <c r="T368" s="62"/>
      <c r="U368" s="62"/>
      <c r="V368" s="63"/>
      <c r="W368" s="63"/>
      <c r="X368" s="63"/>
      <c r="Y368" s="63"/>
      <c r="AA368" s="66"/>
      <c r="AB368" s="66"/>
      <c r="AC368" s="66"/>
    </row>
    <row r="369" spans="13:29" ht="15">
      <c r="M369" s="62"/>
      <c r="N369" s="62"/>
      <c r="O369" s="62"/>
      <c r="P369" s="62"/>
      <c r="Q369" s="62"/>
      <c r="R369" s="62"/>
      <c r="S369" s="62"/>
      <c r="T369" s="62"/>
      <c r="U369" s="62"/>
      <c r="V369" s="63"/>
      <c r="W369" s="63"/>
      <c r="X369" s="63"/>
      <c r="Y369" s="63"/>
      <c r="AA369" s="66"/>
      <c r="AB369" s="66"/>
      <c r="AC369" s="66"/>
    </row>
    <row r="370" spans="13:29" ht="15">
      <c r="M370" s="62"/>
      <c r="N370" s="62"/>
      <c r="O370" s="62"/>
      <c r="P370" s="62"/>
      <c r="Q370" s="62"/>
      <c r="R370" s="62"/>
      <c r="S370" s="62"/>
      <c r="T370" s="62"/>
      <c r="U370" s="62"/>
      <c r="V370" s="63"/>
      <c r="W370" s="63"/>
      <c r="X370" s="63"/>
      <c r="Y370" s="63"/>
      <c r="AA370" s="66"/>
      <c r="AB370" s="66"/>
      <c r="AC370" s="66"/>
    </row>
    <row r="371" spans="13:29" ht="15">
      <c r="M371" s="62"/>
      <c r="N371" s="62"/>
      <c r="O371" s="62"/>
      <c r="P371" s="62"/>
      <c r="Q371" s="62"/>
      <c r="R371" s="62"/>
      <c r="S371" s="62"/>
      <c r="T371" s="62"/>
      <c r="U371" s="62"/>
      <c r="V371" s="63"/>
      <c r="W371" s="63"/>
      <c r="X371" s="63"/>
      <c r="Y371" s="63"/>
      <c r="AA371" s="66"/>
      <c r="AB371" s="66"/>
      <c r="AC371" s="66"/>
    </row>
    <row r="372" spans="13:29" ht="15">
      <c r="M372" s="62"/>
      <c r="N372" s="62"/>
      <c r="O372" s="62"/>
      <c r="P372" s="62"/>
      <c r="Q372" s="62"/>
      <c r="R372" s="62"/>
      <c r="S372" s="62"/>
      <c r="T372" s="62"/>
      <c r="U372" s="62"/>
      <c r="V372" s="63"/>
      <c r="W372" s="63"/>
      <c r="X372" s="63"/>
      <c r="Y372" s="63"/>
      <c r="AA372" s="66"/>
      <c r="AB372" s="66"/>
      <c r="AC372" s="66"/>
    </row>
    <row r="373" spans="13:29" ht="15">
      <c r="M373" s="62"/>
      <c r="N373" s="62"/>
      <c r="O373" s="62"/>
      <c r="P373" s="62"/>
      <c r="Q373" s="62"/>
      <c r="R373" s="62"/>
      <c r="S373" s="62"/>
      <c r="T373" s="62"/>
      <c r="U373" s="62"/>
      <c r="V373" s="63"/>
      <c r="W373" s="63"/>
      <c r="X373" s="63"/>
      <c r="Y373" s="63"/>
      <c r="AA373" s="66"/>
      <c r="AB373" s="66"/>
      <c r="AC373" s="66"/>
    </row>
    <row r="374" spans="13:29" ht="15">
      <c r="M374" s="62"/>
      <c r="N374" s="62"/>
      <c r="O374" s="62"/>
      <c r="P374" s="62"/>
      <c r="Q374" s="62"/>
      <c r="R374" s="62"/>
      <c r="S374" s="62"/>
      <c r="T374" s="62"/>
      <c r="U374" s="62"/>
      <c r="V374" s="63"/>
      <c r="W374" s="63"/>
      <c r="X374" s="63"/>
      <c r="Y374" s="63"/>
      <c r="AA374" s="66"/>
      <c r="AB374" s="66"/>
      <c r="AC374" s="66"/>
    </row>
    <row r="375" spans="13:29" ht="15">
      <c r="M375" s="62"/>
      <c r="N375" s="62"/>
      <c r="O375" s="62"/>
      <c r="P375" s="62"/>
      <c r="Q375" s="62"/>
      <c r="R375" s="62"/>
      <c r="S375" s="62"/>
      <c r="T375" s="62"/>
      <c r="U375" s="62"/>
      <c r="V375" s="63"/>
      <c r="W375" s="63"/>
      <c r="X375" s="63"/>
      <c r="Y375" s="63"/>
      <c r="AA375" s="66"/>
      <c r="AB375" s="66"/>
      <c r="AC375" s="66"/>
    </row>
    <row r="376" spans="13:29" ht="15">
      <c r="M376" s="62"/>
      <c r="N376" s="62"/>
      <c r="O376" s="62"/>
      <c r="P376" s="62"/>
      <c r="Q376" s="62"/>
      <c r="R376" s="62"/>
      <c r="S376" s="62"/>
      <c r="T376" s="62"/>
      <c r="U376" s="62"/>
      <c r="V376" s="63"/>
      <c r="W376" s="63"/>
      <c r="X376" s="63"/>
      <c r="Y376" s="63"/>
      <c r="AA376" s="66"/>
      <c r="AB376" s="66"/>
      <c r="AC376" s="66"/>
    </row>
    <row r="377" spans="13:29" ht="15">
      <c r="M377" s="62"/>
      <c r="N377" s="62"/>
      <c r="O377" s="62"/>
      <c r="P377" s="62"/>
      <c r="Q377" s="62"/>
      <c r="R377" s="62"/>
      <c r="S377" s="62"/>
      <c r="T377" s="62"/>
      <c r="U377" s="62"/>
      <c r="V377" s="63"/>
      <c r="W377" s="63"/>
      <c r="X377" s="63"/>
      <c r="Y377" s="63"/>
      <c r="AA377" s="66"/>
      <c r="AB377" s="66"/>
      <c r="AC377" s="66"/>
    </row>
    <row r="378" spans="13:29" ht="15">
      <c r="M378" s="62"/>
      <c r="N378" s="62"/>
      <c r="O378" s="62"/>
      <c r="P378" s="62"/>
      <c r="Q378" s="62"/>
      <c r="R378" s="62"/>
      <c r="S378" s="62"/>
      <c r="T378" s="62"/>
      <c r="U378" s="62"/>
      <c r="V378" s="63"/>
      <c r="W378" s="63"/>
      <c r="X378" s="63"/>
      <c r="Y378" s="63"/>
      <c r="AA378" s="352"/>
      <c r="AB378" s="311"/>
      <c r="AC378" s="353"/>
    </row>
    <row r="379" spans="13:29" ht="15">
      <c r="M379" s="62"/>
      <c r="N379" s="62"/>
      <c r="O379" s="62"/>
      <c r="P379" s="62"/>
      <c r="Q379" s="62"/>
      <c r="R379" s="62"/>
      <c r="S379" s="62"/>
      <c r="T379" s="62"/>
      <c r="U379" s="62"/>
      <c r="V379" s="63"/>
      <c r="W379" s="63"/>
      <c r="X379" s="63"/>
      <c r="Y379" s="63"/>
      <c r="AA379" s="352"/>
      <c r="AB379" s="311"/>
      <c r="AC379" s="353"/>
    </row>
    <row r="380" spans="13:29" ht="15">
      <c r="M380" s="62"/>
      <c r="N380" s="62"/>
      <c r="O380" s="62"/>
      <c r="P380" s="62"/>
      <c r="Q380" s="62"/>
      <c r="R380" s="62"/>
      <c r="S380" s="62"/>
      <c r="T380" s="62"/>
      <c r="U380" s="62"/>
      <c r="V380" s="63"/>
      <c r="W380" s="63"/>
      <c r="X380" s="63"/>
      <c r="Y380" s="63"/>
      <c r="AA380" s="352"/>
      <c r="AB380" s="311"/>
      <c r="AC380" s="353"/>
    </row>
    <row r="381" spans="13:29" ht="15">
      <c r="M381" s="62"/>
      <c r="N381" s="62"/>
      <c r="O381" s="62"/>
      <c r="P381" s="62"/>
      <c r="Q381" s="62"/>
      <c r="R381" s="62"/>
      <c r="S381" s="62"/>
      <c r="T381" s="62"/>
      <c r="U381" s="62"/>
      <c r="V381" s="63"/>
      <c r="W381" s="63"/>
      <c r="X381" s="63"/>
      <c r="Y381" s="63"/>
      <c r="AA381" s="352"/>
      <c r="AB381" s="311"/>
      <c r="AC381" s="353"/>
    </row>
    <row r="382" spans="13:29" ht="15">
      <c r="M382" s="62"/>
      <c r="N382" s="62"/>
      <c r="O382" s="62"/>
      <c r="P382" s="62"/>
      <c r="Q382" s="62"/>
      <c r="R382" s="62"/>
      <c r="S382" s="62"/>
      <c r="T382" s="62"/>
      <c r="U382" s="62"/>
      <c r="V382" s="63"/>
      <c r="W382" s="63"/>
      <c r="X382" s="63"/>
      <c r="Y382" s="63"/>
      <c r="AA382" s="352"/>
      <c r="AB382" s="311"/>
      <c r="AC382" s="353"/>
    </row>
    <row r="383" spans="13:29" ht="15">
      <c r="M383" s="62"/>
      <c r="N383" s="62"/>
      <c r="O383" s="62"/>
      <c r="P383" s="62"/>
      <c r="Q383" s="62"/>
      <c r="R383" s="62"/>
      <c r="S383" s="62"/>
      <c r="T383" s="62"/>
      <c r="U383" s="62"/>
      <c r="V383" s="63"/>
      <c r="W383" s="63"/>
      <c r="X383" s="63"/>
      <c r="Y383" s="63"/>
      <c r="AA383" s="352"/>
      <c r="AB383" s="311"/>
      <c r="AC383" s="353"/>
    </row>
    <row r="384" spans="13:29" ht="15">
      <c r="M384" s="62"/>
      <c r="N384" s="62"/>
      <c r="O384" s="62"/>
      <c r="P384" s="62"/>
      <c r="Q384" s="62"/>
      <c r="R384" s="62"/>
      <c r="S384" s="62"/>
      <c r="T384" s="62"/>
      <c r="U384" s="62"/>
      <c r="V384" s="63"/>
      <c r="W384" s="63"/>
      <c r="X384" s="63"/>
      <c r="Y384" s="63"/>
      <c r="AA384" s="352"/>
      <c r="AB384" s="311"/>
      <c r="AC384" s="353"/>
    </row>
    <row r="385" spans="13:29" ht="15">
      <c r="M385" s="62"/>
      <c r="N385" s="62"/>
      <c r="O385" s="62"/>
      <c r="P385" s="62"/>
      <c r="Q385" s="62"/>
      <c r="R385" s="62"/>
      <c r="S385" s="62"/>
      <c r="T385" s="62"/>
      <c r="U385" s="62"/>
      <c r="V385" s="63"/>
      <c r="W385" s="63"/>
      <c r="X385" s="63"/>
      <c r="Y385" s="63"/>
      <c r="AA385" s="352"/>
      <c r="AB385" s="311"/>
      <c r="AC385" s="353"/>
    </row>
    <row r="386" spans="13:29" ht="15">
      <c r="M386" s="62"/>
      <c r="N386" s="62"/>
      <c r="O386" s="62"/>
      <c r="P386" s="62"/>
      <c r="Q386" s="62"/>
      <c r="R386" s="62"/>
      <c r="S386" s="62"/>
      <c r="T386" s="62"/>
      <c r="U386" s="62"/>
      <c r="V386" s="63"/>
      <c r="W386" s="63"/>
      <c r="X386" s="63"/>
      <c r="Y386" s="63"/>
      <c r="AA386" s="352"/>
      <c r="AB386" s="311"/>
      <c r="AC386" s="353"/>
    </row>
    <row r="387" spans="13:29" ht="15">
      <c r="M387" s="62"/>
      <c r="N387" s="62"/>
      <c r="O387" s="62"/>
      <c r="P387" s="62"/>
      <c r="Q387" s="62"/>
      <c r="R387" s="62"/>
      <c r="S387" s="62"/>
      <c r="T387" s="62"/>
      <c r="U387" s="62"/>
      <c r="V387" s="63"/>
      <c r="W387" s="63"/>
      <c r="X387" s="63"/>
      <c r="Y387" s="63"/>
      <c r="AA387" s="352"/>
      <c r="AB387" s="311"/>
      <c r="AC387" s="353"/>
    </row>
    <row r="388" spans="13:29" ht="15">
      <c r="M388" s="62"/>
      <c r="N388" s="62"/>
      <c r="O388" s="62"/>
      <c r="P388" s="62"/>
      <c r="Q388" s="62"/>
      <c r="R388" s="62"/>
      <c r="S388" s="62"/>
      <c r="T388" s="62"/>
      <c r="U388" s="62"/>
      <c r="V388" s="63"/>
      <c r="W388" s="63"/>
      <c r="X388" s="63"/>
      <c r="Y388" s="63"/>
      <c r="AA388" s="352"/>
      <c r="AB388" s="311"/>
      <c r="AC388" s="353"/>
    </row>
    <row r="389" spans="13:29" ht="15">
      <c r="M389" s="62"/>
      <c r="N389" s="62"/>
      <c r="O389" s="62"/>
      <c r="P389" s="62"/>
      <c r="Q389" s="62"/>
      <c r="R389" s="62"/>
      <c r="S389" s="62"/>
      <c r="T389" s="62"/>
      <c r="U389" s="62"/>
      <c r="V389" s="63"/>
      <c r="W389" s="63"/>
      <c r="X389" s="63"/>
      <c r="Y389" s="63"/>
      <c r="AA389" s="352"/>
      <c r="AB389" s="311"/>
      <c r="AC389" s="353"/>
    </row>
    <row r="390" spans="13:29" ht="15">
      <c r="M390" s="62"/>
      <c r="N390" s="62"/>
      <c r="O390" s="62"/>
      <c r="P390" s="62"/>
      <c r="Q390" s="62"/>
      <c r="R390" s="62"/>
      <c r="S390" s="62"/>
      <c r="T390" s="62"/>
      <c r="U390" s="62"/>
      <c r="V390" s="63"/>
      <c r="W390" s="63"/>
      <c r="X390" s="63"/>
      <c r="Y390" s="63"/>
      <c r="AA390" s="352"/>
      <c r="AB390" s="311"/>
      <c r="AC390" s="353"/>
    </row>
    <row r="391" spans="13:29" ht="15">
      <c r="M391" s="62"/>
      <c r="N391" s="62"/>
      <c r="O391" s="62"/>
      <c r="P391" s="62"/>
      <c r="Q391" s="62"/>
      <c r="R391" s="62"/>
      <c r="S391" s="62"/>
      <c r="T391" s="62"/>
      <c r="U391" s="62"/>
      <c r="V391" s="63"/>
      <c r="W391" s="63"/>
      <c r="X391" s="63"/>
      <c r="Y391" s="63"/>
      <c r="AA391" s="352"/>
      <c r="AB391" s="311"/>
      <c r="AC391" s="353"/>
    </row>
    <row r="392" spans="13:29" ht="15">
      <c r="M392" s="62"/>
      <c r="N392" s="62"/>
      <c r="O392" s="62"/>
      <c r="P392" s="62"/>
      <c r="Q392" s="62"/>
      <c r="R392" s="62"/>
      <c r="S392" s="62"/>
      <c r="T392" s="62"/>
      <c r="U392" s="62"/>
      <c r="V392" s="63"/>
      <c r="W392" s="63"/>
      <c r="X392" s="63"/>
      <c r="Y392" s="63"/>
      <c r="AA392" s="352"/>
      <c r="AB392" s="311"/>
      <c r="AC392" s="353"/>
    </row>
    <row r="393" spans="13:29" ht="15">
      <c r="M393" s="62"/>
      <c r="N393" s="62"/>
      <c r="O393" s="62"/>
      <c r="P393" s="62"/>
      <c r="Q393" s="62"/>
      <c r="R393" s="62"/>
      <c r="S393" s="62"/>
      <c r="T393" s="62"/>
      <c r="U393" s="62"/>
      <c r="V393" s="63"/>
      <c r="W393" s="63"/>
      <c r="X393" s="63"/>
      <c r="Y393" s="63"/>
      <c r="AA393" s="352"/>
      <c r="AB393" s="311"/>
      <c r="AC393" s="353"/>
    </row>
    <row r="394" spans="13:29" ht="15">
      <c r="M394" s="62"/>
      <c r="N394" s="62"/>
      <c r="O394" s="62"/>
      <c r="P394" s="62"/>
      <c r="Q394" s="62"/>
      <c r="R394" s="62"/>
      <c r="S394" s="62"/>
      <c r="T394" s="62"/>
      <c r="U394" s="62"/>
      <c r="V394" s="63"/>
      <c r="W394" s="63"/>
      <c r="X394" s="63"/>
      <c r="Y394" s="63"/>
      <c r="AA394" s="352"/>
      <c r="AB394" s="311"/>
      <c r="AC394" s="353"/>
    </row>
    <row r="395" spans="13:29" ht="15">
      <c r="M395" s="62"/>
      <c r="N395" s="62"/>
      <c r="O395" s="62"/>
      <c r="P395" s="62"/>
      <c r="Q395" s="62"/>
      <c r="R395" s="62"/>
      <c r="S395" s="62"/>
      <c r="T395" s="62"/>
      <c r="U395" s="62"/>
      <c r="V395" s="63"/>
      <c r="W395" s="63"/>
      <c r="X395" s="63"/>
      <c r="Y395" s="63"/>
      <c r="AA395" s="352"/>
      <c r="AB395" s="311"/>
      <c r="AC395" s="353"/>
    </row>
    <row r="396" spans="13:29" ht="15">
      <c r="M396" s="62"/>
      <c r="N396" s="62"/>
      <c r="O396" s="62"/>
      <c r="P396" s="62"/>
      <c r="Q396" s="62"/>
      <c r="R396" s="62"/>
      <c r="S396" s="62"/>
      <c r="T396" s="62"/>
      <c r="U396" s="62"/>
      <c r="V396" s="63"/>
      <c r="W396" s="63"/>
      <c r="X396" s="63"/>
      <c r="Y396" s="63"/>
      <c r="AA396" s="352"/>
      <c r="AB396" s="311"/>
      <c r="AC396" s="353"/>
    </row>
    <row r="397" spans="13:29" ht="15">
      <c r="M397" s="62"/>
      <c r="N397" s="62"/>
      <c r="O397" s="62"/>
      <c r="P397" s="62"/>
      <c r="Q397" s="62"/>
      <c r="R397" s="62"/>
      <c r="S397" s="62"/>
      <c r="T397" s="62"/>
      <c r="U397" s="62"/>
      <c r="V397" s="63"/>
      <c r="W397" s="63"/>
      <c r="X397" s="63"/>
      <c r="Y397" s="63"/>
      <c r="AA397" s="352"/>
      <c r="AB397" s="311"/>
      <c r="AC397" s="353"/>
    </row>
    <row r="398" spans="13:29" ht="15">
      <c r="M398" s="62"/>
      <c r="N398" s="62"/>
      <c r="O398" s="62"/>
      <c r="P398" s="62"/>
      <c r="Q398" s="62"/>
      <c r="R398" s="62"/>
      <c r="S398" s="62"/>
      <c r="T398" s="62"/>
      <c r="U398" s="62"/>
      <c r="V398" s="63"/>
      <c r="W398" s="63"/>
      <c r="X398" s="63"/>
      <c r="Y398" s="63"/>
      <c r="AA398" s="352"/>
      <c r="AB398" s="311"/>
      <c r="AC398" s="353"/>
    </row>
    <row r="399" spans="13:29" ht="15">
      <c r="M399" s="62"/>
      <c r="N399" s="62"/>
      <c r="O399" s="62"/>
      <c r="P399" s="62"/>
      <c r="Q399" s="62"/>
      <c r="R399" s="62"/>
      <c r="S399" s="62"/>
      <c r="T399" s="62"/>
      <c r="U399" s="62"/>
      <c r="V399" s="63"/>
      <c r="W399" s="63"/>
      <c r="X399" s="63"/>
      <c r="Y399" s="63"/>
      <c r="AA399" s="352"/>
      <c r="AB399" s="311"/>
      <c r="AC399" s="353"/>
    </row>
    <row r="400" spans="13:29" ht="15">
      <c r="M400" s="62"/>
      <c r="N400" s="62"/>
      <c r="O400" s="62"/>
      <c r="P400" s="62"/>
      <c r="Q400" s="62"/>
      <c r="R400" s="62"/>
      <c r="S400" s="62"/>
      <c r="T400" s="62"/>
      <c r="U400" s="62"/>
      <c r="V400" s="63"/>
      <c r="W400" s="63"/>
      <c r="X400" s="63"/>
      <c r="Y400" s="63"/>
      <c r="AA400" s="352"/>
      <c r="AB400" s="311"/>
      <c r="AC400" s="353"/>
    </row>
    <row r="401" spans="13:29" ht="15">
      <c r="M401" s="62"/>
      <c r="N401" s="62"/>
      <c r="O401" s="62"/>
      <c r="P401" s="62"/>
      <c r="Q401" s="62"/>
      <c r="R401" s="62"/>
      <c r="S401" s="62"/>
      <c r="T401" s="62"/>
      <c r="U401" s="62"/>
      <c r="V401" s="63"/>
      <c r="W401" s="63"/>
      <c r="X401" s="63"/>
      <c r="Y401" s="63"/>
      <c r="AA401" s="352"/>
      <c r="AB401" s="311"/>
      <c r="AC401" s="353"/>
    </row>
    <row r="402" spans="13:29" ht="15">
      <c r="M402" s="62"/>
      <c r="N402" s="62"/>
      <c r="O402" s="62"/>
      <c r="P402" s="62"/>
      <c r="Q402" s="62"/>
      <c r="R402" s="62"/>
      <c r="S402" s="62"/>
      <c r="T402" s="62"/>
      <c r="U402" s="62"/>
      <c r="V402" s="63"/>
      <c r="W402" s="63"/>
      <c r="X402" s="63"/>
      <c r="Y402" s="63"/>
      <c r="AA402" s="352"/>
      <c r="AB402" s="311"/>
      <c r="AC402" s="353"/>
    </row>
    <row r="403" spans="13:29" ht="15">
      <c r="M403" s="62"/>
      <c r="N403" s="62"/>
      <c r="O403" s="62"/>
      <c r="P403" s="62"/>
      <c r="Q403" s="62"/>
      <c r="R403" s="62"/>
      <c r="S403" s="62"/>
      <c r="T403" s="62"/>
      <c r="U403" s="62"/>
      <c r="V403" s="63"/>
      <c r="W403" s="63"/>
      <c r="X403" s="63"/>
      <c r="Y403" s="63"/>
      <c r="AA403" s="352"/>
      <c r="AB403" s="311"/>
      <c r="AC403" s="353"/>
    </row>
    <row r="404" spans="13:29" ht="15">
      <c r="M404" s="62"/>
      <c r="N404" s="62"/>
      <c r="O404" s="62"/>
      <c r="P404" s="62"/>
      <c r="Q404" s="62"/>
      <c r="R404" s="62"/>
      <c r="S404" s="62"/>
      <c r="T404" s="62"/>
      <c r="U404" s="62"/>
      <c r="V404" s="63"/>
      <c r="W404" s="63"/>
      <c r="X404" s="63"/>
      <c r="Y404" s="63"/>
      <c r="AA404" s="352"/>
      <c r="AB404" s="311"/>
      <c r="AC404" s="353"/>
    </row>
    <row r="405" spans="13:29" ht="15">
      <c r="M405" s="62"/>
      <c r="N405" s="62"/>
      <c r="O405" s="62"/>
      <c r="P405" s="62"/>
      <c r="Q405" s="62"/>
      <c r="R405" s="62"/>
      <c r="S405" s="62"/>
      <c r="T405" s="62"/>
      <c r="U405" s="62"/>
      <c r="V405" s="63"/>
      <c r="W405" s="63"/>
      <c r="X405" s="63"/>
      <c r="Y405" s="63"/>
      <c r="AA405" s="352"/>
      <c r="AB405" s="311"/>
      <c r="AC405" s="353"/>
    </row>
    <row r="406" spans="13:29" ht="15">
      <c r="M406" s="62"/>
      <c r="N406" s="62"/>
      <c r="O406" s="62"/>
      <c r="P406" s="62"/>
      <c r="Q406" s="62"/>
      <c r="R406" s="62"/>
      <c r="S406" s="62"/>
      <c r="T406" s="62"/>
      <c r="U406" s="62"/>
      <c r="V406" s="63"/>
      <c r="W406" s="63"/>
      <c r="X406" s="63"/>
      <c r="Y406" s="63"/>
      <c r="AA406" s="352"/>
      <c r="AB406" s="311"/>
      <c r="AC406" s="353"/>
    </row>
    <row r="407" spans="13:29" ht="15">
      <c r="M407" s="62"/>
      <c r="N407" s="62"/>
      <c r="O407" s="62"/>
      <c r="P407" s="62"/>
      <c r="Q407" s="62"/>
      <c r="R407" s="62"/>
      <c r="S407" s="62"/>
      <c r="T407" s="62"/>
      <c r="U407" s="62"/>
      <c r="V407" s="63"/>
      <c r="W407" s="63"/>
      <c r="X407" s="63"/>
      <c r="Y407" s="63"/>
      <c r="AA407" s="352"/>
      <c r="AB407" s="311"/>
      <c r="AC407" s="353"/>
    </row>
    <row r="408" spans="13:29" ht="15">
      <c r="M408" s="62"/>
      <c r="N408" s="62"/>
      <c r="O408" s="62"/>
      <c r="P408" s="62"/>
      <c r="Q408" s="62"/>
      <c r="R408" s="62"/>
      <c r="S408" s="62"/>
      <c r="T408" s="62"/>
      <c r="U408" s="62"/>
      <c r="V408" s="63"/>
      <c r="W408" s="63"/>
      <c r="X408" s="63"/>
      <c r="Y408" s="63"/>
      <c r="AA408" s="352"/>
      <c r="AB408" s="311"/>
      <c r="AC408" s="353"/>
    </row>
    <row r="409" spans="13:29" ht="15">
      <c r="M409" s="62"/>
      <c r="N409" s="62"/>
      <c r="O409" s="62"/>
      <c r="P409" s="62"/>
      <c r="Q409" s="62"/>
      <c r="R409" s="62"/>
      <c r="S409" s="62"/>
      <c r="T409" s="62"/>
      <c r="U409" s="62"/>
      <c r="V409" s="63"/>
      <c r="W409" s="63"/>
      <c r="X409" s="63"/>
      <c r="Y409" s="63"/>
      <c r="AA409" s="352"/>
      <c r="AB409" s="311"/>
      <c r="AC409" s="353"/>
    </row>
    <row r="410" spans="13:29" ht="15">
      <c r="M410" s="62"/>
      <c r="N410" s="62"/>
      <c r="O410" s="62"/>
      <c r="P410" s="62"/>
      <c r="Q410" s="62"/>
      <c r="R410" s="62"/>
      <c r="S410" s="62"/>
      <c r="T410" s="62"/>
      <c r="U410" s="62"/>
      <c r="V410" s="63"/>
      <c r="W410" s="63"/>
      <c r="X410" s="63"/>
      <c r="Y410" s="63"/>
      <c r="AA410" s="352"/>
      <c r="AB410" s="311"/>
      <c r="AC410" s="353"/>
    </row>
    <row r="411" spans="13:29" ht="15">
      <c r="M411" s="62"/>
      <c r="N411" s="62"/>
      <c r="O411" s="62"/>
      <c r="P411" s="62"/>
      <c r="Q411" s="62"/>
      <c r="R411" s="62"/>
      <c r="S411" s="62"/>
      <c r="T411" s="62"/>
      <c r="U411" s="62"/>
      <c r="V411" s="63"/>
      <c r="W411" s="63"/>
      <c r="X411" s="63"/>
      <c r="Y411" s="63"/>
      <c r="AA411" s="352"/>
      <c r="AB411" s="311"/>
      <c r="AC411" s="353"/>
    </row>
    <row r="412" spans="13:29" ht="15">
      <c r="M412" s="62"/>
      <c r="N412" s="62"/>
      <c r="O412" s="62"/>
      <c r="P412" s="62"/>
      <c r="Q412" s="62"/>
      <c r="R412" s="62"/>
      <c r="S412" s="62"/>
      <c r="T412" s="62"/>
      <c r="U412" s="62"/>
      <c r="V412" s="63"/>
      <c r="W412" s="63"/>
      <c r="X412" s="63"/>
      <c r="Y412" s="63"/>
      <c r="AA412" s="352"/>
      <c r="AB412" s="311"/>
      <c r="AC412" s="353"/>
    </row>
    <row r="413" spans="13:29" ht="15">
      <c r="M413" s="62"/>
      <c r="N413" s="62"/>
      <c r="O413" s="62"/>
      <c r="P413" s="62"/>
      <c r="Q413" s="62"/>
      <c r="R413" s="62"/>
      <c r="S413" s="62"/>
      <c r="T413" s="62"/>
      <c r="U413" s="62"/>
      <c r="V413" s="63"/>
      <c r="W413" s="63"/>
      <c r="X413" s="63"/>
      <c r="Y413" s="63"/>
      <c r="AA413" s="352"/>
      <c r="AB413" s="311"/>
      <c r="AC413" s="353"/>
    </row>
    <row r="414" spans="13:29" ht="15">
      <c r="M414" s="62"/>
      <c r="N414" s="62"/>
      <c r="O414" s="62"/>
      <c r="P414" s="62"/>
      <c r="Q414" s="62"/>
      <c r="R414" s="62"/>
      <c r="S414" s="62"/>
      <c r="T414" s="62"/>
      <c r="U414" s="62"/>
      <c r="V414" s="63"/>
      <c r="W414" s="63"/>
      <c r="X414" s="63"/>
      <c r="Y414" s="63"/>
      <c r="AA414" s="352"/>
      <c r="AB414" s="311"/>
      <c r="AC414" s="353"/>
    </row>
    <row r="415" spans="13:29" ht="15">
      <c r="M415" s="62"/>
      <c r="N415" s="62"/>
      <c r="O415" s="62"/>
      <c r="P415" s="62"/>
      <c r="Q415" s="62"/>
      <c r="R415" s="62"/>
      <c r="S415" s="62"/>
      <c r="T415" s="62"/>
      <c r="U415" s="62"/>
      <c r="V415" s="63"/>
      <c r="W415" s="63"/>
      <c r="X415" s="63"/>
      <c r="Y415" s="63"/>
      <c r="AA415" s="352"/>
      <c r="AB415" s="311"/>
      <c r="AC415" s="353"/>
    </row>
    <row r="416" spans="13:29" ht="15">
      <c r="M416" s="62"/>
      <c r="N416" s="62"/>
      <c r="O416" s="62"/>
      <c r="P416" s="62"/>
      <c r="Q416" s="62"/>
      <c r="R416" s="62"/>
      <c r="S416" s="62"/>
      <c r="T416" s="62"/>
      <c r="U416" s="62"/>
      <c r="V416" s="63"/>
      <c r="W416" s="63"/>
      <c r="X416" s="63"/>
      <c r="Y416" s="63"/>
      <c r="AA416" s="352"/>
      <c r="AB416" s="311"/>
      <c r="AC416" s="353"/>
    </row>
    <row r="417" spans="13:29" ht="15">
      <c r="M417" s="62"/>
      <c r="N417" s="62"/>
      <c r="O417" s="62"/>
      <c r="P417" s="62"/>
      <c r="Q417" s="62"/>
      <c r="R417" s="62"/>
      <c r="S417" s="62"/>
      <c r="T417" s="62"/>
      <c r="U417" s="62"/>
      <c r="V417" s="63"/>
      <c r="W417" s="63"/>
      <c r="X417" s="63"/>
      <c r="Y417" s="63"/>
      <c r="AA417" s="352"/>
      <c r="AB417" s="311"/>
      <c r="AC417" s="353"/>
    </row>
    <row r="418" spans="13:29" ht="15">
      <c r="M418" s="62"/>
      <c r="N418" s="62"/>
      <c r="O418" s="62"/>
      <c r="P418" s="62"/>
      <c r="Q418" s="62"/>
      <c r="R418" s="62"/>
      <c r="S418" s="62"/>
      <c r="T418" s="62"/>
      <c r="U418" s="62"/>
      <c r="V418" s="63"/>
      <c r="W418" s="63"/>
      <c r="X418" s="63"/>
      <c r="Y418" s="63"/>
      <c r="AA418" s="352"/>
      <c r="AB418" s="311"/>
      <c r="AC418" s="353"/>
    </row>
    <row r="419" spans="13:29" ht="15">
      <c r="M419" s="62"/>
      <c r="N419" s="62"/>
      <c r="O419" s="62"/>
      <c r="P419" s="62"/>
      <c r="Q419" s="62"/>
      <c r="R419" s="62"/>
      <c r="S419" s="62"/>
      <c r="T419" s="62"/>
      <c r="U419" s="62"/>
      <c r="V419" s="63"/>
      <c r="W419" s="63"/>
      <c r="X419" s="63"/>
      <c r="Y419" s="63"/>
      <c r="AA419" s="352"/>
      <c r="AB419" s="311"/>
      <c r="AC419" s="353"/>
    </row>
    <row r="420" spans="13:29" ht="15">
      <c r="M420" s="62"/>
      <c r="N420" s="62"/>
      <c r="O420" s="62"/>
      <c r="P420" s="62"/>
      <c r="Q420" s="62"/>
      <c r="R420" s="62"/>
      <c r="S420" s="62"/>
      <c r="T420" s="62"/>
      <c r="U420" s="62"/>
      <c r="V420" s="63"/>
      <c r="W420" s="63"/>
      <c r="X420" s="63"/>
      <c r="Y420" s="63"/>
      <c r="AA420" s="352"/>
      <c r="AB420" s="311"/>
      <c r="AC420" s="353"/>
    </row>
    <row r="421" spans="13:29" ht="15">
      <c r="M421" s="62"/>
      <c r="N421" s="62"/>
      <c r="O421" s="62"/>
      <c r="P421" s="62"/>
      <c r="Q421" s="62"/>
      <c r="R421" s="62"/>
      <c r="S421" s="62"/>
      <c r="T421" s="62"/>
      <c r="U421" s="62"/>
      <c r="V421" s="63"/>
      <c r="W421" s="63"/>
      <c r="X421" s="63"/>
      <c r="Y421" s="63"/>
      <c r="AA421" s="352"/>
      <c r="AB421" s="311"/>
      <c r="AC421" s="353"/>
    </row>
    <row r="422" spans="13:29" ht="15">
      <c r="M422" s="62"/>
      <c r="N422" s="62"/>
      <c r="O422" s="62"/>
      <c r="P422" s="62"/>
      <c r="Q422" s="62"/>
      <c r="R422" s="62"/>
      <c r="S422" s="62"/>
      <c r="T422" s="62"/>
      <c r="U422" s="62"/>
      <c r="V422" s="63"/>
      <c r="W422" s="63"/>
      <c r="X422" s="63"/>
      <c r="Y422" s="63"/>
      <c r="AA422" s="352"/>
      <c r="AB422" s="311"/>
      <c r="AC422" s="353"/>
    </row>
    <row r="423" spans="13:29" ht="15">
      <c r="M423" s="62"/>
      <c r="N423" s="62"/>
      <c r="O423" s="62"/>
      <c r="P423" s="62"/>
      <c r="Q423" s="62"/>
      <c r="R423" s="62"/>
      <c r="S423" s="62"/>
      <c r="T423" s="62"/>
      <c r="U423" s="62"/>
      <c r="V423" s="63"/>
      <c r="W423" s="63"/>
      <c r="X423" s="63"/>
      <c r="Y423" s="63"/>
      <c r="AA423" s="352"/>
      <c r="AB423" s="311"/>
      <c r="AC423" s="353"/>
    </row>
    <row r="424" spans="13:29" ht="15">
      <c r="M424" s="62"/>
      <c r="N424" s="62"/>
      <c r="O424" s="62"/>
      <c r="P424" s="62"/>
      <c r="Q424" s="62"/>
      <c r="R424" s="62"/>
      <c r="S424" s="62"/>
      <c r="T424" s="62"/>
      <c r="U424" s="62"/>
      <c r="V424" s="63"/>
      <c r="W424" s="63"/>
      <c r="X424" s="63"/>
      <c r="Y424" s="63"/>
      <c r="AA424" s="352"/>
      <c r="AB424" s="311"/>
      <c r="AC424" s="353"/>
    </row>
    <row r="425" spans="13:29" ht="15">
      <c r="M425" s="62"/>
      <c r="N425" s="62"/>
      <c r="O425" s="62"/>
      <c r="P425" s="62"/>
      <c r="Q425" s="62"/>
      <c r="R425" s="62"/>
      <c r="S425" s="62"/>
      <c r="T425" s="62"/>
      <c r="U425" s="62"/>
      <c r="V425" s="63"/>
      <c r="W425" s="63"/>
      <c r="X425" s="63"/>
      <c r="Y425" s="63"/>
      <c r="AA425" s="352"/>
      <c r="AB425" s="311"/>
      <c r="AC425" s="353"/>
    </row>
    <row r="426" spans="13:29" ht="15">
      <c r="M426" s="62"/>
      <c r="N426" s="62"/>
      <c r="O426" s="62"/>
      <c r="P426" s="62"/>
      <c r="Q426" s="62"/>
      <c r="R426" s="62"/>
      <c r="S426" s="62"/>
      <c r="T426" s="62"/>
      <c r="U426" s="62"/>
      <c r="V426" s="63"/>
      <c r="W426" s="63"/>
      <c r="X426" s="63"/>
      <c r="Y426" s="63"/>
      <c r="AA426" s="352"/>
      <c r="AB426" s="311"/>
      <c r="AC426" s="353"/>
    </row>
    <row r="427" spans="13:29" ht="15">
      <c r="M427" s="62"/>
      <c r="N427" s="62"/>
      <c r="O427" s="62"/>
      <c r="P427" s="62"/>
      <c r="Q427" s="62"/>
      <c r="R427" s="62"/>
      <c r="S427" s="62"/>
      <c r="T427" s="62"/>
      <c r="U427" s="62"/>
      <c r="V427" s="63"/>
      <c r="W427" s="63"/>
      <c r="X427" s="63"/>
      <c r="Y427" s="63"/>
      <c r="AA427" s="352"/>
      <c r="AB427" s="311"/>
      <c r="AC427" s="353"/>
    </row>
    <row r="428" spans="13:29" ht="15">
      <c r="M428" s="62"/>
      <c r="N428" s="62"/>
      <c r="O428" s="62"/>
      <c r="P428" s="62"/>
      <c r="Q428" s="62"/>
      <c r="R428" s="62"/>
      <c r="S428" s="62"/>
      <c r="T428" s="62"/>
      <c r="U428" s="62"/>
      <c r="V428" s="63"/>
      <c r="W428" s="63"/>
      <c r="X428" s="63"/>
      <c r="Y428" s="63"/>
      <c r="AA428" s="352"/>
      <c r="AB428" s="311"/>
      <c r="AC428" s="353"/>
    </row>
    <row r="429" spans="13:29" ht="15">
      <c r="M429" s="62"/>
      <c r="N429" s="62"/>
      <c r="O429" s="62"/>
      <c r="P429" s="62"/>
      <c r="Q429" s="62"/>
      <c r="R429" s="62"/>
      <c r="S429" s="62"/>
      <c r="T429" s="62"/>
      <c r="U429" s="62"/>
      <c r="V429" s="63"/>
      <c r="W429" s="63"/>
      <c r="X429" s="63"/>
      <c r="Y429" s="63"/>
      <c r="AA429" s="352"/>
      <c r="AB429" s="311"/>
      <c r="AC429" s="353"/>
    </row>
    <row r="430" spans="13:29" ht="15">
      <c r="M430" s="62"/>
      <c r="N430" s="62"/>
      <c r="O430" s="62"/>
      <c r="P430" s="62"/>
      <c r="Q430" s="62"/>
      <c r="R430" s="62"/>
      <c r="S430" s="62"/>
      <c r="T430" s="62"/>
      <c r="U430" s="62"/>
      <c r="V430" s="63"/>
      <c r="W430" s="63"/>
      <c r="X430" s="63"/>
      <c r="Y430" s="63"/>
      <c r="AA430" s="352"/>
      <c r="AB430" s="311"/>
      <c r="AC430" s="353"/>
    </row>
    <row r="431" spans="13:29" ht="15">
      <c r="M431" s="62"/>
      <c r="N431" s="62"/>
      <c r="O431" s="62"/>
      <c r="P431" s="62"/>
      <c r="Q431" s="62"/>
      <c r="R431" s="62"/>
      <c r="S431" s="62"/>
      <c r="T431" s="62"/>
      <c r="U431" s="62"/>
      <c r="V431" s="63"/>
      <c r="W431" s="63"/>
      <c r="X431" s="63"/>
      <c r="Y431" s="63"/>
      <c r="AA431" s="352"/>
      <c r="AB431" s="311"/>
      <c r="AC431" s="353"/>
    </row>
    <row r="432" spans="13:29" ht="15">
      <c r="M432" s="62"/>
      <c r="N432" s="62"/>
      <c r="O432" s="62"/>
      <c r="P432" s="62"/>
      <c r="Q432" s="62"/>
      <c r="R432" s="62"/>
      <c r="S432" s="62"/>
      <c r="T432" s="62"/>
      <c r="U432" s="62"/>
      <c r="V432" s="63"/>
      <c r="W432" s="63"/>
      <c r="X432" s="63"/>
      <c r="Y432" s="63"/>
      <c r="AA432" s="352"/>
      <c r="AB432" s="311"/>
      <c r="AC432" s="353"/>
    </row>
    <row r="433" spans="13:29" ht="15">
      <c r="M433" s="62"/>
      <c r="N433" s="62"/>
      <c r="O433" s="62"/>
      <c r="P433" s="62"/>
      <c r="Q433" s="62"/>
      <c r="R433" s="62"/>
      <c r="S433" s="62"/>
      <c r="T433" s="62"/>
      <c r="U433" s="62"/>
      <c r="V433" s="63"/>
      <c r="W433" s="63"/>
      <c r="X433" s="63"/>
      <c r="Y433" s="63"/>
      <c r="AA433" s="352"/>
      <c r="AB433" s="311"/>
      <c r="AC433" s="353"/>
    </row>
    <row r="434" spans="13:29" ht="15">
      <c r="M434" s="62"/>
      <c r="N434" s="62"/>
      <c r="O434" s="62"/>
      <c r="P434" s="62"/>
      <c r="Q434" s="62"/>
      <c r="R434" s="62"/>
      <c r="S434" s="62"/>
      <c r="T434" s="62"/>
      <c r="U434" s="62"/>
      <c r="V434" s="63"/>
      <c r="W434" s="63"/>
      <c r="X434" s="63"/>
      <c r="Y434" s="63"/>
      <c r="AA434" s="352"/>
      <c r="AB434" s="311"/>
      <c r="AC434" s="353"/>
    </row>
    <row r="435" spans="13:29" ht="15">
      <c r="M435" s="62"/>
      <c r="N435" s="62"/>
      <c r="O435" s="62"/>
      <c r="P435" s="62"/>
      <c r="Q435" s="62"/>
      <c r="R435" s="62"/>
      <c r="S435" s="62"/>
      <c r="T435" s="62"/>
      <c r="U435" s="62"/>
      <c r="V435" s="63"/>
      <c r="W435" s="63"/>
      <c r="X435" s="63"/>
      <c r="Y435" s="63"/>
      <c r="AA435" s="352"/>
      <c r="AB435" s="311"/>
      <c r="AC435" s="353"/>
    </row>
    <row r="436" spans="13:29" ht="15">
      <c r="M436" s="62"/>
      <c r="N436" s="62"/>
      <c r="O436" s="62"/>
      <c r="P436" s="62"/>
      <c r="Q436" s="62"/>
      <c r="R436" s="62"/>
      <c r="S436" s="62"/>
      <c r="T436" s="62"/>
      <c r="U436" s="62"/>
      <c r="V436" s="63"/>
      <c r="W436" s="63"/>
      <c r="X436" s="63"/>
      <c r="Y436" s="63"/>
      <c r="AA436" s="352"/>
      <c r="AB436" s="311"/>
      <c r="AC436" s="353"/>
    </row>
    <row r="437" spans="13:29" ht="15">
      <c r="M437" s="62"/>
      <c r="N437" s="62"/>
      <c r="O437" s="62"/>
      <c r="P437" s="62"/>
      <c r="Q437" s="62"/>
      <c r="R437" s="62"/>
      <c r="S437" s="62"/>
      <c r="T437" s="62"/>
      <c r="U437" s="62"/>
      <c r="V437" s="63"/>
      <c r="W437" s="63"/>
      <c r="X437" s="63"/>
      <c r="Y437" s="63"/>
      <c r="AA437" s="352"/>
      <c r="AB437" s="311"/>
      <c r="AC437" s="353"/>
    </row>
    <row r="438" spans="13:29" ht="15">
      <c r="M438" s="62"/>
      <c r="N438" s="62"/>
      <c r="O438" s="62"/>
      <c r="P438" s="62"/>
      <c r="Q438" s="62"/>
      <c r="R438" s="62"/>
      <c r="S438" s="62"/>
      <c r="T438" s="62"/>
      <c r="U438" s="62"/>
      <c r="V438" s="63"/>
      <c r="W438" s="63"/>
      <c r="X438" s="63"/>
      <c r="Y438" s="63"/>
      <c r="AA438" s="352"/>
      <c r="AB438" s="311"/>
      <c r="AC438" s="353"/>
    </row>
    <row r="439" spans="13:29" ht="15">
      <c r="M439" s="62"/>
      <c r="N439" s="62"/>
      <c r="O439" s="62"/>
      <c r="P439" s="62"/>
      <c r="Q439" s="62"/>
      <c r="R439" s="62"/>
      <c r="S439" s="62"/>
      <c r="T439" s="62"/>
      <c r="U439" s="62"/>
      <c r="V439" s="63"/>
      <c r="W439" s="63"/>
      <c r="X439" s="63"/>
      <c r="Y439" s="63"/>
      <c r="AA439" s="352"/>
      <c r="AB439" s="311"/>
      <c r="AC439" s="353"/>
    </row>
    <row r="440" spans="13:29" ht="15">
      <c r="M440" s="62"/>
      <c r="N440" s="62"/>
      <c r="O440" s="62"/>
      <c r="P440" s="62"/>
      <c r="Q440" s="62"/>
      <c r="R440" s="62"/>
      <c r="S440" s="62"/>
      <c r="T440" s="62"/>
      <c r="U440" s="62"/>
      <c r="V440" s="63"/>
      <c r="W440" s="63"/>
      <c r="X440" s="63"/>
      <c r="Y440" s="63"/>
      <c r="AA440" s="352"/>
      <c r="AB440" s="311"/>
      <c r="AC440" s="353"/>
    </row>
    <row r="441" spans="13:29" ht="15">
      <c r="M441" s="62"/>
      <c r="N441" s="62"/>
      <c r="O441" s="62"/>
      <c r="P441" s="62"/>
      <c r="Q441" s="62"/>
      <c r="R441" s="62"/>
      <c r="S441" s="62"/>
      <c r="T441" s="62"/>
      <c r="U441" s="62"/>
      <c r="V441" s="63"/>
      <c r="W441" s="63"/>
      <c r="X441" s="63"/>
      <c r="Y441" s="63"/>
      <c r="AA441" s="352"/>
      <c r="AB441" s="311"/>
      <c r="AC441" s="353"/>
    </row>
    <row r="442" spans="13:29" ht="15">
      <c r="M442" s="62"/>
      <c r="N442" s="62"/>
      <c r="O442" s="62"/>
      <c r="P442" s="62"/>
      <c r="Q442" s="62"/>
      <c r="R442" s="62"/>
      <c r="S442" s="62"/>
      <c r="T442" s="62"/>
      <c r="U442" s="62"/>
      <c r="V442" s="63"/>
      <c r="W442" s="63"/>
      <c r="X442" s="63"/>
      <c r="Y442" s="63"/>
      <c r="AA442" s="352"/>
      <c r="AB442" s="311"/>
      <c r="AC442" s="353"/>
    </row>
    <row r="443" spans="13:29" ht="15">
      <c r="M443" s="62"/>
      <c r="N443" s="62"/>
      <c r="O443" s="62"/>
      <c r="P443" s="62"/>
      <c r="Q443" s="62"/>
      <c r="R443" s="62"/>
      <c r="S443" s="62"/>
      <c r="T443" s="62"/>
      <c r="U443" s="62"/>
      <c r="V443" s="63"/>
      <c r="W443" s="63"/>
      <c r="X443" s="63"/>
      <c r="Y443" s="63"/>
      <c r="AA443" s="352"/>
      <c r="AB443" s="311"/>
      <c r="AC443" s="353"/>
    </row>
    <row r="444" spans="13:29" ht="15">
      <c r="M444" s="62"/>
      <c r="N444" s="62"/>
      <c r="O444" s="62"/>
      <c r="P444" s="62"/>
      <c r="Q444" s="62"/>
      <c r="R444" s="62"/>
      <c r="S444" s="62"/>
      <c r="T444" s="62"/>
      <c r="U444" s="62"/>
      <c r="V444" s="63"/>
      <c r="W444" s="63"/>
      <c r="X444" s="63"/>
      <c r="Y444" s="63"/>
      <c r="AA444" s="352"/>
      <c r="AB444" s="311"/>
      <c r="AC444" s="353"/>
    </row>
    <row r="445" spans="13:29" ht="15">
      <c r="M445" s="62"/>
      <c r="N445" s="62"/>
      <c r="O445" s="62"/>
      <c r="P445" s="62"/>
      <c r="Q445" s="62"/>
      <c r="R445" s="62"/>
      <c r="S445" s="62"/>
      <c r="T445" s="62"/>
      <c r="U445" s="62"/>
      <c r="V445" s="63"/>
      <c r="W445" s="63"/>
      <c r="X445" s="63"/>
      <c r="Y445" s="63"/>
      <c r="AA445" s="352"/>
      <c r="AB445" s="311"/>
      <c r="AC445" s="353"/>
    </row>
    <row r="446" spans="13:29" ht="15">
      <c r="M446" s="62"/>
      <c r="N446" s="62"/>
      <c r="O446" s="62"/>
      <c r="P446" s="62"/>
      <c r="Q446" s="62"/>
      <c r="R446" s="62"/>
      <c r="S446" s="62"/>
      <c r="T446" s="62"/>
      <c r="U446" s="62"/>
      <c r="V446" s="63"/>
      <c r="W446" s="63"/>
      <c r="X446" s="63"/>
      <c r="Y446" s="63"/>
      <c r="AA446" s="352"/>
      <c r="AB446" s="311"/>
      <c r="AC446" s="353"/>
    </row>
    <row r="447" spans="13:29" ht="15">
      <c r="M447" s="62"/>
      <c r="N447" s="62"/>
      <c r="O447" s="62"/>
      <c r="P447" s="62"/>
      <c r="Q447" s="62"/>
      <c r="R447" s="62"/>
      <c r="S447" s="62"/>
      <c r="T447" s="62"/>
      <c r="U447" s="62"/>
      <c r="V447" s="63"/>
      <c r="W447" s="63"/>
      <c r="X447" s="63"/>
      <c r="Y447" s="63"/>
      <c r="AA447" s="352"/>
      <c r="AB447" s="311"/>
      <c r="AC447" s="353"/>
    </row>
    <row r="448" spans="13:29" ht="15">
      <c r="M448" s="62"/>
      <c r="N448" s="62"/>
      <c r="O448" s="62"/>
      <c r="P448" s="62"/>
      <c r="Q448" s="62"/>
      <c r="R448" s="62"/>
      <c r="S448" s="62"/>
      <c r="T448" s="62"/>
      <c r="U448" s="62"/>
      <c r="V448" s="63"/>
      <c r="W448" s="63"/>
      <c r="X448" s="63"/>
      <c r="Y448" s="63"/>
      <c r="AA448" s="352"/>
      <c r="AB448" s="311"/>
      <c r="AC448" s="353"/>
    </row>
    <row r="449" spans="13:29" ht="15">
      <c r="M449" s="62"/>
      <c r="N449" s="62"/>
      <c r="O449" s="62"/>
      <c r="P449" s="62"/>
      <c r="Q449" s="62"/>
      <c r="R449" s="62"/>
      <c r="S449" s="62"/>
      <c r="T449" s="62"/>
      <c r="U449" s="62"/>
      <c r="V449" s="63"/>
      <c r="W449" s="63"/>
      <c r="X449" s="63"/>
      <c r="Y449" s="63"/>
      <c r="AA449" s="352"/>
      <c r="AB449" s="311"/>
      <c r="AC449" s="353"/>
    </row>
    <row r="450" spans="13:29" ht="15">
      <c r="M450" s="62"/>
      <c r="N450" s="62"/>
      <c r="O450" s="62"/>
      <c r="P450" s="62"/>
      <c r="Q450" s="62"/>
      <c r="R450" s="62"/>
      <c r="S450" s="62"/>
      <c r="T450" s="62"/>
      <c r="U450" s="62"/>
      <c r="V450" s="63"/>
      <c r="W450" s="63"/>
      <c r="X450" s="63"/>
      <c r="Y450" s="63"/>
      <c r="AA450" s="352"/>
      <c r="AB450" s="311"/>
      <c r="AC450" s="353"/>
    </row>
    <row r="451" spans="13:29" ht="15">
      <c r="M451" s="62"/>
      <c r="N451" s="62"/>
      <c r="O451" s="62"/>
      <c r="P451" s="62"/>
      <c r="Q451" s="62"/>
      <c r="R451" s="62"/>
      <c r="S451" s="62"/>
      <c r="T451" s="62"/>
      <c r="U451" s="62"/>
      <c r="V451" s="63"/>
      <c r="W451" s="63"/>
      <c r="X451" s="63"/>
      <c r="Y451" s="63"/>
      <c r="AA451" s="352"/>
      <c r="AB451" s="311"/>
      <c r="AC451" s="353"/>
    </row>
    <row r="452" spans="13:29" ht="15">
      <c r="M452" s="62"/>
      <c r="N452" s="62"/>
      <c r="O452" s="62"/>
      <c r="P452" s="62"/>
      <c r="Q452" s="62"/>
      <c r="R452" s="62"/>
      <c r="S452" s="62"/>
      <c r="T452" s="62"/>
      <c r="U452" s="62"/>
      <c r="V452" s="63"/>
      <c r="W452" s="63"/>
      <c r="X452" s="63"/>
      <c r="Y452" s="63"/>
      <c r="AA452" s="352"/>
      <c r="AB452" s="311"/>
      <c r="AC452" s="353"/>
    </row>
    <row r="453" spans="13:29" ht="15">
      <c r="M453" s="62"/>
      <c r="N453" s="62"/>
      <c r="O453" s="62"/>
      <c r="P453" s="62"/>
      <c r="Q453" s="62"/>
      <c r="R453" s="62"/>
      <c r="S453" s="62"/>
      <c r="T453" s="62"/>
      <c r="U453" s="62"/>
      <c r="V453" s="63"/>
      <c r="W453" s="63"/>
      <c r="X453" s="63"/>
      <c r="Y453" s="63"/>
      <c r="AA453" s="352"/>
      <c r="AB453" s="311"/>
      <c r="AC453" s="353"/>
    </row>
    <row r="454" spans="13:29" ht="15">
      <c r="M454" s="62"/>
      <c r="N454" s="62"/>
      <c r="O454" s="62"/>
      <c r="P454" s="62"/>
      <c r="Q454" s="62"/>
      <c r="R454" s="62"/>
      <c r="S454" s="62"/>
      <c r="T454" s="62"/>
      <c r="U454" s="62"/>
      <c r="V454" s="63"/>
      <c r="W454" s="63"/>
      <c r="X454" s="63"/>
      <c r="Y454" s="63"/>
      <c r="AA454" s="352"/>
      <c r="AB454" s="311"/>
      <c r="AC454" s="353"/>
    </row>
    <row r="455" spans="13:29" ht="15">
      <c r="M455" s="62"/>
      <c r="N455" s="62"/>
      <c r="O455" s="62"/>
      <c r="P455" s="62"/>
      <c r="Q455" s="62"/>
      <c r="R455" s="62"/>
      <c r="S455" s="62"/>
      <c r="T455" s="62"/>
      <c r="U455" s="62"/>
      <c r="V455" s="63"/>
      <c r="W455" s="63"/>
      <c r="X455" s="63"/>
      <c r="Y455" s="63"/>
      <c r="AA455" s="352"/>
      <c r="AB455" s="311"/>
      <c r="AC455" s="353"/>
    </row>
    <row r="456" spans="13:29" ht="15">
      <c r="M456" s="62"/>
      <c r="N456" s="62"/>
      <c r="O456" s="62"/>
      <c r="P456" s="62"/>
      <c r="Q456" s="62"/>
      <c r="R456" s="62"/>
      <c r="S456" s="62"/>
      <c r="T456" s="62"/>
      <c r="U456" s="62"/>
      <c r="V456" s="63"/>
      <c r="W456" s="63"/>
      <c r="X456" s="63"/>
      <c r="Y456" s="63"/>
      <c r="AA456" s="352"/>
      <c r="AB456" s="311"/>
      <c r="AC456" s="353"/>
    </row>
    <row r="457" spans="13:29" ht="15">
      <c r="M457" s="62"/>
      <c r="N457" s="62"/>
      <c r="O457" s="62"/>
      <c r="P457" s="62"/>
      <c r="Q457" s="62"/>
      <c r="R457" s="62"/>
      <c r="S457" s="62"/>
      <c r="T457" s="62"/>
      <c r="U457" s="62"/>
      <c r="V457" s="63"/>
      <c r="W457" s="63"/>
      <c r="X457" s="63"/>
      <c r="Y457" s="63"/>
      <c r="AA457" s="352"/>
      <c r="AB457" s="311"/>
      <c r="AC457" s="353"/>
    </row>
    <row r="458" spans="13:29" ht="15">
      <c r="M458" s="62"/>
      <c r="N458" s="62"/>
      <c r="O458" s="62"/>
      <c r="P458" s="62"/>
      <c r="Q458" s="62"/>
      <c r="R458" s="62"/>
      <c r="S458" s="62"/>
      <c r="T458" s="62"/>
      <c r="U458" s="62"/>
      <c r="V458" s="63"/>
      <c r="W458" s="63"/>
      <c r="X458" s="63"/>
      <c r="Y458" s="63"/>
      <c r="AA458" s="352"/>
      <c r="AB458" s="311"/>
      <c r="AC458" s="353"/>
    </row>
    <row r="459" spans="13:29" ht="15">
      <c r="M459" s="62"/>
      <c r="N459" s="62"/>
      <c r="O459" s="62"/>
      <c r="P459" s="62"/>
      <c r="Q459" s="62"/>
      <c r="R459" s="62"/>
      <c r="S459" s="62"/>
      <c r="T459" s="62"/>
      <c r="U459" s="62"/>
      <c r="V459" s="63"/>
      <c r="W459" s="63"/>
      <c r="X459" s="63"/>
      <c r="Y459" s="63"/>
      <c r="AA459" s="352"/>
      <c r="AB459" s="311"/>
      <c r="AC459" s="353"/>
    </row>
    <row r="460" spans="13:29" ht="15">
      <c r="M460" s="62"/>
      <c r="N460" s="62"/>
      <c r="O460" s="62"/>
      <c r="P460" s="62"/>
      <c r="Q460" s="62"/>
      <c r="R460" s="62"/>
      <c r="S460" s="62"/>
      <c r="T460" s="62"/>
      <c r="U460" s="62"/>
      <c r="V460" s="63"/>
      <c r="W460" s="63"/>
      <c r="X460" s="63"/>
      <c r="Y460" s="63"/>
      <c r="AA460" s="352"/>
      <c r="AB460" s="311"/>
      <c r="AC460" s="353"/>
    </row>
    <row r="461" spans="13:29" ht="15">
      <c r="M461" s="62"/>
      <c r="N461" s="62"/>
      <c r="O461" s="62"/>
      <c r="P461" s="62"/>
      <c r="Q461" s="62"/>
      <c r="R461" s="62"/>
      <c r="S461" s="62"/>
      <c r="T461" s="62"/>
      <c r="U461" s="62"/>
      <c r="V461" s="63"/>
      <c r="W461" s="63"/>
      <c r="X461" s="63"/>
      <c r="Y461" s="63"/>
      <c r="AA461" s="352"/>
      <c r="AB461" s="311"/>
      <c r="AC461" s="353"/>
    </row>
    <row r="462" spans="13:29" ht="15">
      <c r="M462" s="62"/>
      <c r="N462" s="62"/>
      <c r="O462" s="62"/>
      <c r="P462" s="62"/>
      <c r="Q462" s="62"/>
      <c r="R462" s="62"/>
      <c r="S462" s="62"/>
      <c r="T462" s="62"/>
      <c r="U462" s="62"/>
      <c r="V462" s="63"/>
      <c r="W462" s="63"/>
      <c r="X462" s="63"/>
      <c r="Y462" s="63"/>
      <c r="AA462" s="352"/>
      <c r="AB462" s="311"/>
      <c r="AC462" s="353"/>
    </row>
    <row r="463" spans="13:29" ht="15">
      <c r="M463" s="62"/>
      <c r="N463" s="62"/>
      <c r="O463" s="62"/>
      <c r="P463" s="62"/>
      <c r="Q463" s="62"/>
      <c r="R463" s="62"/>
      <c r="S463" s="62"/>
      <c r="T463" s="62"/>
      <c r="U463" s="62"/>
      <c r="V463" s="63"/>
      <c r="W463" s="63"/>
      <c r="X463" s="63"/>
      <c r="Y463" s="63"/>
      <c r="AA463" s="352"/>
      <c r="AB463" s="311"/>
      <c r="AC463" s="353"/>
    </row>
    <row r="464" spans="13:29" ht="15">
      <c r="M464" s="62"/>
      <c r="N464" s="62"/>
      <c r="O464" s="62"/>
      <c r="P464" s="62"/>
      <c r="Q464" s="62"/>
      <c r="R464" s="62"/>
      <c r="S464" s="62"/>
      <c r="T464" s="62"/>
      <c r="U464" s="62"/>
      <c r="V464" s="63"/>
      <c r="W464" s="63"/>
      <c r="X464" s="63"/>
      <c r="Y464" s="63"/>
      <c r="AA464" s="352"/>
      <c r="AB464" s="311"/>
      <c r="AC464" s="353"/>
    </row>
    <row r="465" spans="13:29" ht="15">
      <c r="M465" s="62"/>
      <c r="N465" s="62"/>
      <c r="O465" s="62"/>
      <c r="P465" s="62"/>
      <c r="Q465" s="62"/>
      <c r="R465" s="62"/>
      <c r="S465" s="62"/>
      <c r="T465" s="62"/>
      <c r="U465" s="62"/>
      <c r="V465" s="63"/>
      <c r="W465" s="63"/>
      <c r="X465" s="63"/>
      <c r="Y465" s="63"/>
      <c r="AA465" s="352"/>
      <c r="AB465" s="311"/>
      <c r="AC465" s="353"/>
    </row>
    <row r="466" spans="13:29" ht="15">
      <c r="M466" s="62"/>
      <c r="N466" s="62"/>
      <c r="O466" s="62"/>
      <c r="P466" s="62"/>
      <c r="Q466" s="62"/>
      <c r="R466" s="62"/>
      <c r="S466" s="62"/>
      <c r="T466" s="62"/>
      <c r="U466" s="62"/>
      <c r="V466" s="63"/>
      <c r="W466" s="63"/>
      <c r="X466" s="63"/>
      <c r="Y466" s="63"/>
      <c r="AA466" s="352"/>
      <c r="AB466" s="311"/>
      <c r="AC466" s="353"/>
    </row>
    <row r="467" spans="13:29" ht="15">
      <c r="M467" s="62"/>
      <c r="N467" s="62"/>
      <c r="O467" s="62"/>
      <c r="P467" s="62"/>
      <c r="Q467" s="62"/>
      <c r="R467" s="62"/>
      <c r="S467" s="62"/>
      <c r="T467" s="62"/>
      <c r="U467" s="62"/>
      <c r="V467" s="63"/>
      <c r="W467" s="63"/>
      <c r="X467" s="63"/>
      <c r="Y467" s="63"/>
      <c r="AA467" s="352"/>
      <c r="AB467" s="311"/>
      <c r="AC467" s="353"/>
    </row>
    <row r="468" spans="13:29" ht="15">
      <c r="M468" s="62"/>
      <c r="N468" s="62"/>
      <c r="O468" s="62"/>
      <c r="P468" s="62"/>
      <c r="Q468" s="62"/>
      <c r="R468" s="62"/>
      <c r="S468" s="62"/>
      <c r="T468" s="62"/>
      <c r="U468" s="62"/>
      <c r="V468" s="63"/>
      <c r="W468" s="63"/>
      <c r="X468" s="63"/>
      <c r="Y468" s="63"/>
      <c r="AA468" s="352"/>
      <c r="AB468" s="311"/>
      <c r="AC468" s="353"/>
    </row>
    <row r="469" spans="13:29" ht="15">
      <c r="M469" s="62"/>
      <c r="N469" s="62"/>
      <c r="O469" s="62"/>
      <c r="P469" s="62"/>
      <c r="Q469" s="62"/>
      <c r="R469" s="62"/>
      <c r="S469" s="62"/>
      <c r="T469" s="62"/>
      <c r="U469" s="62"/>
      <c r="V469" s="63"/>
      <c r="W469" s="63"/>
      <c r="X469" s="63"/>
      <c r="Y469" s="63"/>
      <c r="AA469" s="352"/>
      <c r="AB469" s="311"/>
      <c r="AC469" s="353"/>
    </row>
    <row r="470" spans="13:29" ht="15">
      <c r="M470" s="62"/>
      <c r="N470" s="62"/>
      <c r="O470" s="62"/>
      <c r="P470" s="62"/>
      <c r="Q470" s="62"/>
      <c r="R470" s="62"/>
      <c r="S470" s="62"/>
      <c r="T470" s="62"/>
      <c r="U470" s="62"/>
      <c r="V470" s="63"/>
      <c r="W470" s="63"/>
      <c r="X470" s="63"/>
      <c r="Y470" s="63"/>
      <c r="AA470" s="352"/>
      <c r="AB470" s="311"/>
      <c r="AC470" s="353"/>
    </row>
    <row r="471" spans="13:29" ht="15">
      <c r="M471" s="62"/>
      <c r="N471" s="62"/>
      <c r="O471" s="62"/>
      <c r="P471" s="62"/>
      <c r="Q471" s="62"/>
      <c r="R471" s="62"/>
      <c r="S471" s="62"/>
      <c r="T471" s="62"/>
      <c r="U471" s="62"/>
      <c r="V471" s="63"/>
      <c r="W471" s="63"/>
      <c r="X471" s="63"/>
      <c r="Y471" s="63"/>
      <c r="AA471" s="352"/>
      <c r="AB471" s="311"/>
      <c r="AC471" s="353"/>
    </row>
    <row r="472" spans="13:29" ht="15">
      <c r="M472" s="62"/>
      <c r="N472" s="62"/>
      <c r="O472" s="62"/>
      <c r="P472" s="62"/>
      <c r="Q472" s="62"/>
      <c r="R472" s="62"/>
      <c r="S472" s="62"/>
      <c r="T472" s="62"/>
      <c r="U472" s="62"/>
      <c r="V472" s="63"/>
      <c r="W472" s="63"/>
      <c r="X472" s="63"/>
      <c r="Y472" s="63"/>
      <c r="AA472" s="352"/>
      <c r="AB472" s="311"/>
      <c r="AC472" s="353"/>
    </row>
    <row r="473" spans="13:29" ht="15">
      <c r="M473" s="62"/>
      <c r="N473" s="62"/>
      <c r="O473" s="62"/>
      <c r="P473" s="62"/>
      <c r="Q473" s="62"/>
      <c r="R473" s="62"/>
      <c r="S473" s="62"/>
      <c r="T473" s="62"/>
      <c r="U473" s="62"/>
      <c r="V473" s="63"/>
      <c r="W473" s="63"/>
      <c r="X473" s="63"/>
      <c r="Y473" s="63"/>
      <c r="AA473" s="352"/>
      <c r="AB473" s="311"/>
      <c r="AC473" s="353"/>
    </row>
    <row r="474" spans="13:29" ht="15">
      <c r="M474" s="62"/>
      <c r="N474" s="62"/>
      <c r="O474" s="62"/>
      <c r="P474" s="62"/>
      <c r="Q474" s="62"/>
      <c r="R474" s="62"/>
      <c r="S474" s="62"/>
      <c r="T474" s="62"/>
      <c r="U474" s="62"/>
      <c r="V474" s="63"/>
      <c r="W474" s="63"/>
      <c r="X474" s="63"/>
      <c r="Y474" s="63"/>
      <c r="AA474" s="352"/>
      <c r="AB474" s="311"/>
      <c r="AC474" s="353"/>
    </row>
    <row r="475" spans="13:29" ht="15">
      <c r="M475" s="62"/>
      <c r="N475" s="62"/>
      <c r="O475" s="62"/>
      <c r="P475" s="62"/>
      <c r="Q475" s="62"/>
      <c r="R475" s="62"/>
      <c r="S475" s="62"/>
      <c r="T475" s="62"/>
      <c r="U475" s="62"/>
      <c r="V475" s="63"/>
      <c r="W475" s="63"/>
      <c r="X475" s="63"/>
      <c r="Y475" s="63"/>
      <c r="AA475" s="352"/>
      <c r="AB475" s="311"/>
      <c r="AC475" s="353"/>
    </row>
    <row r="476" spans="13:29" ht="15">
      <c r="M476" s="62"/>
      <c r="N476" s="62"/>
      <c r="O476" s="62"/>
      <c r="P476" s="62"/>
      <c r="Q476" s="62"/>
      <c r="R476" s="62"/>
      <c r="S476" s="62"/>
      <c r="T476" s="62"/>
      <c r="U476" s="62"/>
      <c r="V476" s="63"/>
      <c r="W476" s="63"/>
      <c r="X476" s="63"/>
      <c r="Y476" s="63"/>
      <c r="AA476" s="352"/>
      <c r="AB476" s="311"/>
      <c r="AC476" s="353"/>
    </row>
    <row r="477" spans="13:29" ht="15">
      <c r="M477" s="62"/>
      <c r="N477" s="62"/>
      <c r="O477" s="62"/>
      <c r="P477" s="62"/>
      <c r="Q477" s="62"/>
      <c r="R477" s="62"/>
      <c r="S477" s="62"/>
      <c r="T477" s="62"/>
      <c r="U477" s="62"/>
      <c r="V477" s="63"/>
      <c r="W477" s="63"/>
      <c r="X477" s="63"/>
      <c r="Y477" s="63"/>
      <c r="AA477" s="352"/>
      <c r="AB477" s="311"/>
      <c r="AC477" s="353"/>
    </row>
    <row r="478" spans="13:29" ht="15">
      <c r="M478" s="62"/>
      <c r="N478" s="62"/>
      <c r="O478" s="62"/>
      <c r="P478" s="62"/>
      <c r="Q478" s="62"/>
      <c r="R478" s="62"/>
      <c r="S478" s="62"/>
      <c r="T478" s="62"/>
      <c r="U478" s="62"/>
      <c r="V478" s="63"/>
      <c r="W478" s="63"/>
      <c r="X478" s="63"/>
      <c r="Y478" s="63"/>
      <c r="AA478" s="352"/>
      <c r="AB478" s="311"/>
      <c r="AC478" s="353"/>
    </row>
    <row r="479" spans="13:29" ht="15">
      <c r="M479" s="62"/>
      <c r="N479" s="62"/>
      <c r="O479" s="62"/>
      <c r="P479" s="62"/>
      <c r="Q479" s="62"/>
      <c r="R479" s="62"/>
      <c r="S479" s="62"/>
      <c r="T479" s="62"/>
      <c r="U479" s="62"/>
      <c r="V479" s="63"/>
      <c r="W479" s="63"/>
      <c r="X479" s="63"/>
      <c r="Y479" s="63"/>
      <c r="AA479" s="352"/>
      <c r="AB479" s="311"/>
      <c r="AC479" s="353"/>
    </row>
    <row r="480" spans="13:29" ht="15">
      <c r="M480" s="62"/>
      <c r="N480" s="62"/>
      <c r="O480" s="62"/>
      <c r="P480" s="62"/>
      <c r="Q480" s="62"/>
      <c r="R480" s="62"/>
      <c r="S480" s="62"/>
      <c r="T480" s="62"/>
      <c r="U480" s="62"/>
      <c r="V480" s="63"/>
      <c r="W480" s="63"/>
      <c r="X480" s="63"/>
      <c r="Y480" s="63"/>
      <c r="AA480" s="352"/>
      <c r="AB480" s="311"/>
      <c r="AC480" s="353"/>
    </row>
    <row r="481" spans="13:29" ht="15">
      <c r="M481" s="62"/>
      <c r="N481" s="62"/>
      <c r="O481" s="62"/>
      <c r="P481" s="62"/>
      <c r="Q481" s="62"/>
      <c r="R481" s="62"/>
      <c r="S481" s="62"/>
      <c r="T481" s="62"/>
      <c r="U481" s="62"/>
      <c r="V481" s="63"/>
      <c r="W481" s="63"/>
      <c r="X481" s="63"/>
      <c r="Y481" s="63"/>
      <c r="AA481" s="352"/>
      <c r="AB481" s="311"/>
      <c r="AC481" s="353"/>
    </row>
    <row r="482" spans="13:29" ht="15">
      <c r="M482" s="62"/>
      <c r="N482" s="62"/>
      <c r="O482" s="62"/>
      <c r="P482" s="62"/>
      <c r="Q482" s="62"/>
      <c r="R482" s="62"/>
      <c r="S482" s="62"/>
      <c r="T482" s="62"/>
      <c r="U482" s="62"/>
      <c r="V482" s="63"/>
      <c r="W482" s="63"/>
      <c r="X482" s="63"/>
      <c r="Y482" s="63"/>
      <c r="AA482" s="352"/>
      <c r="AB482" s="311"/>
      <c r="AC482" s="353"/>
    </row>
    <row r="483" spans="13:29" ht="15">
      <c r="M483" s="62"/>
      <c r="N483" s="62"/>
      <c r="O483" s="62"/>
      <c r="P483" s="62"/>
      <c r="Q483" s="62"/>
      <c r="R483" s="62"/>
      <c r="S483" s="62"/>
      <c r="T483" s="62"/>
      <c r="U483" s="62"/>
      <c r="V483" s="63"/>
      <c r="W483" s="63"/>
      <c r="X483" s="63"/>
      <c r="Y483" s="63"/>
      <c r="AA483" s="352"/>
      <c r="AB483" s="311"/>
      <c r="AC483" s="353"/>
    </row>
    <row r="484" spans="13:29" ht="15">
      <c r="M484" s="62"/>
      <c r="N484" s="62"/>
      <c r="O484" s="62"/>
      <c r="P484" s="62"/>
      <c r="Q484" s="62"/>
      <c r="R484" s="62"/>
      <c r="S484" s="62"/>
      <c r="T484" s="62"/>
      <c r="U484" s="62"/>
      <c r="V484" s="63"/>
      <c r="W484" s="63"/>
      <c r="X484" s="63"/>
      <c r="Y484" s="63"/>
      <c r="AA484" s="352"/>
      <c r="AB484" s="311"/>
      <c r="AC484" s="353"/>
    </row>
    <row r="485" spans="13:29" ht="15">
      <c r="M485" s="62"/>
      <c r="N485" s="62"/>
      <c r="O485" s="62"/>
      <c r="P485" s="62"/>
      <c r="Q485" s="62"/>
      <c r="R485" s="62"/>
      <c r="S485" s="62"/>
      <c r="T485" s="62"/>
      <c r="U485" s="62"/>
      <c r="V485" s="63"/>
      <c r="W485" s="63"/>
      <c r="X485" s="63"/>
      <c r="Y485" s="63"/>
      <c r="AA485" s="352"/>
      <c r="AB485" s="311"/>
      <c r="AC485" s="353"/>
    </row>
    <row r="486" spans="13:29" ht="15">
      <c r="M486" s="62"/>
      <c r="N486" s="62"/>
      <c r="O486" s="62"/>
      <c r="P486" s="62"/>
      <c r="Q486" s="62"/>
      <c r="R486" s="62"/>
      <c r="S486" s="62"/>
      <c r="T486" s="62"/>
      <c r="U486" s="62"/>
      <c r="V486" s="63"/>
      <c r="W486" s="63"/>
      <c r="X486" s="63"/>
      <c r="Y486" s="63"/>
      <c r="AA486" s="352"/>
      <c r="AB486" s="311"/>
      <c r="AC486" s="353"/>
    </row>
    <row r="487" spans="13:29" ht="15">
      <c r="M487" s="62"/>
      <c r="N487" s="62"/>
      <c r="O487" s="62"/>
      <c r="P487" s="62"/>
      <c r="Q487" s="62"/>
      <c r="R487" s="62"/>
      <c r="S487" s="62"/>
      <c r="T487" s="62"/>
      <c r="U487" s="62"/>
      <c r="V487" s="63"/>
      <c r="W487" s="63"/>
      <c r="X487" s="63"/>
      <c r="Y487" s="63"/>
      <c r="AA487" s="352"/>
      <c r="AB487" s="311"/>
      <c r="AC487" s="353"/>
    </row>
    <row r="488" spans="13:29" ht="15">
      <c r="M488" s="62"/>
      <c r="N488" s="62"/>
      <c r="O488" s="62"/>
      <c r="P488" s="62"/>
      <c r="Q488" s="62"/>
      <c r="R488" s="62"/>
      <c r="S488" s="62"/>
      <c r="T488" s="62"/>
      <c r="U488" s="62"/>
      <c r="V488" s="63"/>
      <c r="W488" s="63"/>
      <c r="X488" s="63"/>
      <c r="Y488" s="63"/>
      <c r="AA488" s="352"/>
      <c r="AB488" s="311"/>
      <c r="AC488" s="353"/>
    </row>
    <row r="489" spans="13:29" ht="15">
      <c r="M489" s="62"/>
      <c r="N489" s="62"/>
      <c r="O489" s="62"/>
      <c r="P489" s="62"/>
      <c r="Q489" s="62"/>
      <c r="R489" s="62"/>
      <c r="S489" s="62"/>
      <c r="T489" s="62"/>
      <c r="U489" s="62"/>
      <c r="V489" s="63"/>
      <c r="W489" s="63"/>
      <c r="X489" s="63"/>
      <c r="Y489" s="63"/>
      <c r="AA489" s="352"/>
      <c r="AB489" s="311"/>
      <c r="AC489" s="353"/>
    </row>
    <row r="490" spans="13:29" ht="15">
      <c r="M490" s="62"/>
      <c r="N490" s="62"/>
      <c r="O490" s="62"/>
      <c r="P490" s="62"/>
      <c r="Q490" s="62"/>
      <c r="R490" s="62"/>
      <c r="S490" s="62"/>
      <c r="T490" s="62"/>
      <c r="U490" s="62"/>
      <c r="V490" s="63"/>
      <c r="W490" s="63"/>
      <c r="X490" s="63"/>
      <c r="Y490" s="63"/>
      <c r="AA490" s="352"/>
      <c r="AB490" s="311"/>
      <c r="AC490" s="353"/>
    </row>
    <row r="491" spans="13:29" ht="15">
      <c r="M491" s="62"/>
      <c r="N491" s="62"/>
      <c r="O491" s="62"/>
      <c r="P491" s="62"/>
      <c r="Q491" s="62"/>
      <c r="R491" s="62"/>
      <c r="S491" s="62"/>
      <c r="T491" s="62"/>
      <c r="U491" s="62"/>
      <c r="V491" s="63"/>
      <c r="W491" s="63"/>
      <c r="X491" s="63"/>
      <c r="Y491" s="63"/>
      <c r="AA491" s="352"/>
      <c r="AB491" s="311"/>
      <c r="AC491" s="353"/>
    </row>
    <row r="492" spans="13:29" ht="15">
      <c r="M492" s="62"/>
      <c r="N492" s="62"/>
      <c r="O492" s="62"/>
      <c r="P492" s="62"/>
      <c r="Q492" s="62"/>
      <c r="R492" s="62"/>
      <c r="S492" s="62"/>
      <c r="T492" s="62"/>
      <c r="U492" s="62"/>
      <c r="V492" s="63"/>
      <c r="W492" s="63"/>
      <c r="X492" s="63"/>
      <c r="Y492" s="63"/>
      <c r="AA492" s="352"/>
      <c r="AB492" s="311"/>
      <c r="AC492" s="353"/>
    </row>
    <row r="493" spans="13:29" ht="15">
      <c r="M493" s="62"/>
      <c r="N493" s="62"/>
      <c r="O493" s="62"/>
      <c r="P493" s="62"/>
      <c r="Q493" s="62"/>
      <c r="R493" s="62"/>
      <c r="S493" s="62"/>
      <c r="T493" s="62"/>
      <c r="U493" s="62"/>
      <c r="V493" s="63"/>
      <c r="W493" s="63"/>
      <c r="X493" s="63"/>
      <c r="Y493" s="63"/>
      <c r="AA493" s="352"/>
      <c r="AB493" s="311"/>
      <c r="AC493" s="353"/>
    </row>
    <row r="494" spans="13:29" ht="15">
      <c r="M494" s="62"/>
      <c r="N494" s="62"/>
      <c r="O494" s="62"/>
      <c r="P494" s="62"/>
      <c r="Q494" s="62"/>
      <c r="R494" s="62"/>
      <c r="S494" s="62"/>
      <c r="T494" s="62"/>
      <c r="U494" s="62"/>
      <c r="V494" s="63"/>
      <c r="W494" s="63"/>
      <c r="X494" s="63"/>
      <c r="Y494" s="63"/>
      <c r="AA494" s="352"/>
      <c r="AB494" s="311"/>
      <c r="AC494" s="353"/>
    </row>
    <row r="495" spans="13:29" ht="15">
      <c r="M495" s="62"/>
      <c r="N495" s="62"/>
      <c r="O495" s="62"/>
      <c r="P495" s="62"/>
      <c r="Q495" s="62"/>
      <c r="R495" s="62"/>
      <c r="S495" s="62"/>
      <c r="T495" s="62"/>
      <c r="U495" s="62"/>
      <c r="V495" s="63"/>
      <c r="W495" s="63"/>
      <c r="X495" s="63"/>
      <c r="Y495" s="63"/>
      <c r="AA495" s="352"/>
      <c r="AB495" s="311"/>
      <c r="AC495" s="353"/>
    </row>
    <row r="496" spans="13:29" ht="15">
      <c r="M496" s="62"/>
      <c r="N496" s="62"/>
      <c r="O496" s="62"/>
      <c r="P496" s="62"/>
      <c r="Q496" s="62"/>
      <c r="R496" s="62"/>
      <c r="S496" s="62"/>
      <c r="T496" s="62"/>
      <c r="U496" s="62"/>
      <c r="V496" s="63"/>
      <c r="W496" s="63"/>
      <c r="X496" s="63"/>
      <c r="Y496" s="63"/>
      <c r="AA496" s="352"/>
      <c r="AB496" s="311"/>
      <c r="AC496" s="353"/>
    </row>
    <row r="497" spans="13:29" ht="15">
      <c r="M497" s="62"/>
      <c r="N497" s="62"/>
      <c r="O497" s="62"/>
      <c r="P497" s="62"/>
      <c r="Q497" s="62"/>
      <c r="R497" s="62"/>
      <c r="S497" s="62"/>
      <c r="T497" s="62"/>
      <c r="U497" s="62"/>
      <c r="V497" s="63"/>
      <c r="W497" s="63"/>
      <c r="X497" s="63"/>
      <c r="Y497" s="63"/>
      <c r="AA497" s="352"/>
      <c r="AB497" s="311"/>
      <c r="AC497" s="353"/>
    </row>
    <row r="498" spans="13:29" ht="15">
      <c r="M498" s="62"/>
      <c r="N498" s="62"/>
      <c r="O498" s="62"/>
      <c r="P498" s="62"/>
      <c r="Q498" s="62"/>
      <c r="R498" s="62"/>
      <c r="S498" s="62"/>
      <c r="T498" s="62"/>
      <c r="U498" s="62"/>
      <c r="V498" s="63"/>
      <c r="W498" s="63"/>
      <c r="X498" s="63"/>
      <c r="Y498" s="63"/>
      <c r="AA498" s="352"/>
      <c r="AB498" s="311"/>
      <c r="AC498" s="353"/>
    </row>
    <row r="499" spans="13:29" ht="15">
      <c r="M499" s="62"/>
      <c r="N499" s="62"/>
      <c r="O499" s="62"/>
      <c r="P499" s="62"/>
      <c r="Q499" s="62"/>
      <c r="R499" s="62"/>
      <c r="S499" s="62"/>
      <c r="T499" s="62"/>
      <c r="U499" s="62"/>
      <c r="V499" s="63"/>
      <c r="W499" s="63"/>
      <c r="X499" s="63"/>
      <c r="Y499" s="63"/>
      <c r="AA499" s="352"/>
      <c r="AB499" s="311"/>
      <c r="AC499" s="353"/>
    </row>
    <row r="500" spans="13:29" ht="15">
      <c r="M500" s="62"/>
      <c r="N500" s="62"/>
      <c r="O500" s="62"/>
      <c r="P500" s="62"/>
      <c r="Q500" s="62"/>
      <c r="R500" s="62"/>
      <c r="S500" s="62"/>
      <c r="T500" s="62"/>
      <c r="U500" s="62"/>
      <c r="V500" s="63"/>
      <c r="W500" s="63"/>
      <c r="X500" s="63"/>
      <c r="Y500" s="63"/>
      <c r="AA500" s="352"/>
      <c r="AB500" s="311"/>
      <c r="AC500" s="353"/>
    </row>
    <row r="501" spans="13:29" ht="15">
      <c r="M501" s="62"/>
      <c r="N501" s="62"/>
      <c r="O501" s="62"/>
      <c r="P501" s="62"/>
      <c r="Q501" s="62"/>
      <c r="R501" s="62"/>
      <c r="S501" s="62"/>
      <c r="T501" s="62"/>
      <c r="U501" s="62"/>
      <c r="V501" s="63"/>
      <c r="W501" s="63"/>
      <c r="X501" s="63"/>
      <c r="Y501" s="63"/>
      <c r="AA501" s="352"/>
      <c r="AB501" s="311"/>
      <c r="AC501" s="353"/>
    </row>
    <row r="502" spans="13:29" ht="15">
      <c r="M502" s="62"/>
      <c r="N502" s="62"/>
      <c r="O502" s="62"/>
      <c r="P502" s="62"/>
      <c r="Q502" s="62"/>
      <c r="R502" s="62"/>
      <c r="S502" s="62"/>
      <c r="T502" s="62"/>
      <c r="U502" s="62"/>
      <c r="V502" s="63"/>
      <c r="W502" s="63"/>
      <c r="X502" s="63"/>
      <c r="Y502" s="63"/>
      <c r="AA502" s="352"/>
      <c r="AB502" s="311"/>
      <c r="AC502" s="353"/>
    </row>
    <row r="503" spans="13:29" ht="15">
      <c r="M503" s="62"/>
      <c r="N503" s="62"/>
      <c r="O503" s="62"/>
      <c r="P503" s="62"/>
      <c r="Q503" s="62"/>
      <c r="R503" s="62"/>
      <c r="S503" s="62"/>
      <c r="T503" s="62"/>
      <c r="U503" s="62"/>
      <c r="V503" s="63"/>
      <c r="W503" s="63"/>
      <c r="X503" s="63"/>
      <c r="Y503" s="63"/>
      <c r="AA503" s="352"/>
      <c r="AB503" s="311"/>
      <c r="AC503" s="353"/>
    </row>
    <row r="504" spans="13:29" ht="15">
      <c r="M504" s="62"/>
      <c r="N504" s="62"/>
      <c r="O504" s="62"/>
      <c r="P504" s="62"/>
      <c r="Q504" s="62"/>
      <c r="R504" s="62"/>
      <c r="S504" s="62"/>
      <c r="T504" s="62"/>
      <c r="U504" s="62"/>
      <c r="V504" s="63"/>
      <c r="W504" s="63"/>
      <c r="X504" s="63"/>
      <c r="Y504" s="63"/>
      <c r="AA504" s="352"/>
      <c r="AB504" s="311"/>
      <c r="AC504" s="353"/>
    </row>
    <row r="505" spans="13:29" ht="15">
      <c r="M505" s="62"/>
      <c r="N505" s="62"/>
      <c r="O505" s="62"/>
      <c r="P505" s="62"/>
      <c r="Q505" s="62"/>
      <c r="R505" s="62"/>
      <c r="S505" s="62"/>
      <c r="T505" s="62"/>
      <c r="U505" s="62"/>
      <c r="V505" s="63"/>
      <c r="W505" s="63"/>
      <c r="X505" s="63"/>
      <c r="Y505" s="63"/>
      <c r="AA505" s="352"/>
      <c r="AB505" s="311"/>
      <c r="AC505" s="353"/>
    </row>
    <row r="506" spans="13:29" ht="15">
      <c r="M506" s="62"/>
      <c r="N506" s="62"/>
      <c r="O506" s="62"/>
      <c r="P506" s="62"/>
      <c r="Q506" s="62"/>
      <c r="R506" s="62"/>
      <c r="S506" s="62"/>
      <c r="T506" s="62"/>
      <c r="U506" s="62"/>
      <c r="V506" s="63"/>
      <c r="W506" s="63"/>
      <c r="X506" s="63"/>
      <c r="Y506" s="63"/>
      <c r="AA506" s="352"/>
      <c r="AB506" s="311"/>
      <c r="AC506" s="353"/>
    </row>
    <row r="507" spans="13:29" ht="15">
      <c r="M507" s="62"/>
      <c r="N507" s="62"/>
      <c r="O507" s="62"/>
      <c r="P507" s="62"/>
      <c r="Q507" s="62"/>
      <c r="R507" s="62"/>
      <c r="S507" s="62"/>
      <c r="T507" s="62"/>
      <c r="U507" s="62"/>
      <c r="V507" s="63"/>
      <c r="W507" s="63"/>
      <c r="X507" s="63"/>
      <c r="Y507" s="63"/>
      <c r="AA507" s="352"/>
      <c r="AB507" s="311"/>
      <c r="AC507" s="353"/>
    </row>
    <row r="508" spans="13:29" ht="15">
      <c r="M508" s="62"/>
      <c r="N508" s="62"/>
      <c r="O508" s="62"/>
      <c r="P508" s="62"/>
      <c r="Q508" s="62"/>
      <c r="R508" s="62"/>
      <c r="S508" s="62"/>
      <c r="T508" s="62"/>
      <c r="U508" s="62"/>
      <c r="V508" s="63"/>
      <c r="W508" s="63"/>
      <c r="X508" s="63"/>
      <c r="Y508" s="63"/>
      <c r="AA508" s="352"/>
      <c r="AB508" s="311"/>
      <c r="AC508" s="353"/>
    </row>
    <row r="509" spans="13:29" ht="15">
      <c r="M509" s="62"/>
      <c r="N509" s="62"/>
      <c r="O509" s="62"/>
      <c r="P509" s="62"/>
      <c r="Q509" s="62"/>
      <c r="R509" s="62"/>
      <c r="S509" s="62"/>
      <c r="T509" s="62"/>
      <c r="U509" s="62"/>
      <c r="V509" s="63"/>
      <c r="W509" s="63"/>
      <c r="X509" s="63"/>
      <c r="Y509" s="63"/>
      <c r="AA509" s="352"/>
      <c r="AB509" s="311"/>
      <c r="AC509" s="353"/>
    </row>
    <row r="510" spans="13:29" ht="15">
      <c r="M510" s="62"/>
      <c r="N510" s="62"/>
      <c r="O510" s="62"/>
      <c r="P510" s="62"/>
      <c r="Q510" s="62"/>
      <c r="R510" s="62"/>
      <c r="S510" s="62"/>
      <c r="T510" s="62"/>
      <c r="U510" s="62"/>
      <c r="V510" s="63"/>
      <c r="W510" s="63"/>
      <c r="X510" s="63"/>
      <c r="Y510" s="63"/>
      <c r="AA510" s="352"/>
      <c r="AB510" s="311"/>
      <c r="AC510" s="353"/>
    </row>
    <row r="511" spans="13:29" ht="15">
      <c r="M511" s="62"/>
      <c r="N511" s="62"/>
      <c r="O511" s="62"/>
      <c r="P511" s="62"/>
      <c r="Q511" s="62"/>
      <c r="R511" s="62"/>
      <c r="S511" s="62"/>
      <c r="T511" s="62"/>
      <c r="U511" s="62"/>
      <c r="V511" s="63"/>
      <c r="W511" s="63"/>
      <c r="X511" s="63"/>
      <c r="Y511" s="63"/>
      <c r="AA511" s="352"/>
      <c r="AB511" s="311"/>
      <c r="AC511" s="353"/>
    </row>
    <row r="512" spans="13:29" ht="15">
      <c r="M512" s="62"/>
      <c r="N512" s="62"/>
      <c r="O512" s="62"/>
      <c r="P512" s="62"/>
      <c r="Q512" s="62"/>
      <c r="R512" s="62"/>
      <c r="S512" s="62"/>
      <c r="T512" s="62"/>
      <c r="U512" s="62"/>
      <c r="V512" s="63"/>
      <c r="W512" s="63"/>
      <c r="X512" s="63"/>
      <c r="Y512" s="63"/>
      <c r="AA512" s="352"/>
      <c r="AB512" s="311"/>
      <c r="AC512" s="353"/>
    </row>
    <row r="513" spans="13:29" ht="15">
      <c r="M513" s="62"/>
      <c r="N513" s="62"/>
      <c r="O513" s="62"/>
      <c r="P513" s="62"/>
      <c r="Q513" s="62"/>
      <c r="R513" s="62"/>
      <c r="S513" s="62"/>
      <c r="T513" s="62"/>
      <c r="U513" s="62"/>
      <c r="V513" s="63"/>
      <c r="W513" s="63"/>
      <c r="X513" s="63"/>
      <c r="Y513" s="63"/>
      <c r="AA513" s="352"/>
      <c r="AB513" s="311"/>
      <c r="AC513" s="353"/>
    </row>
    <row r="514" spans="13:29" ht="15">
      <c r="M514" s="62"/>
      <c r="N514" s="62"/>
      <c r="O514" s="62"/>
      <c r="P514" s="62"/>
      <c r="Q514" s="62"/>
      <c r="R514" s="62"/>
      <c r="S514" s="62"/>
      <c r="T514" s="62"/>
      <c r="U514" s="62"/>
      <c r="V514" s="63"/>
      <c r="W514" s="63"/>
      <c r="X514" s="63"/>
      <c r="Y514" s="63"/>
      <c r="AA514" s="352"/>
      <c r="AB514" s="311"/>
      <c r="AC514" s="353"/>
    </row>
    <row r="515" spans="13:29" ht="15">
      <c r="M515" s="62"/>
      <c r="N515" s="62"/>
      <c r="O515" s="62"/>
      <c r="P515" s="62"/>
      <c r="Q515" s="62"/>
      <c r="R515" s="62"/>
      <c r="S515" s="62"/>
      <c r="T515" s="62"/>
      <c r="U515" s="62"/>
      <c r="V515" s="63"/>
      <c r="W515" s="63"/>
      <c r="X515" s="63"/>
      <c r="Y515" s="63"/>
      <c r="AA515" s="352"/>
      <c r="AB515" s="311"/>
      <c r="AC515" s="353"/>
    </row>
    <row r="516" spans="13:29" ht="15">
      <c r="M516" s="62"/>
      <c r="N516" s="62"/>
      <c r="O516" s="62"/>
      <c r="P516" s="62"/>
      <c r="Q516" s="62"/>
      <c r="R516" s="62"/>
      <c r="S516" s="62"/>
      <c r="T516" s="62"/>
      <c r="U516" s="62"/>
      <c r="V516" s="63"/>
      <c r="W516" s="63"/>
      <c r="X516" s="63"/>
      <c r="Y516" s="63"/>
      <c r="AA516" s="352"/>
      <c r="AB516" s="311"/>
      <c r="AC516" s="353"/>
    </row>
    <row r="517" spans="13:29" ht="15">
      <c r="M517" s="62"/>
      <c r="N517" s="62"/>
      <c r="O517" s="62"/>
      <c r="P517" s="62"/>
      <c r="Q517" s="62"/>
      <c r="R517" s="62"/>
      <c r="S517" s="62"/>
      <c r="T517" s="62"/>
      <c r="U517" s="62"/>
      <c r="V517" s="63"/>
      <c r="W517" s="63"/>
      <c r="X517" s="63"/>
      <c r="Y517" s="63"/>
      <c r="AA517" s="352"/>
      <c r="AB517" s="311"/>
      <c r="AC517" s="353"/>
    </row>
    <row r="518" spans="13:29" ht="15">
      <c r="M518" s="62"/>
      <c r="N518" s="62"/>
      <c r="O518" s="62"/>
      <c r="P518" s="62"/>
      <c r="Q518" s="62"/>
      <c r="R518" s="62"/>
      <c r="S518" s="62"/>
      <c r="T518" s="62"/>
      <c r="U518" s="62"/>
      <c r="V518" s="63"/>
      <c r="W518" s="63"/>
      <c r="X518" s="63"/>
      <c r="Y518" s="63"/>
      <c r="AA518" s="352"/>
      <c r="AB518" s="311"/>
      <c r="AC518" s="353"/>
    </row>
    <row r="519" spans="13:29" ht="15">
      <c r="M519" s="62"/>
      <c r="N519" s="62"/>
      <c r="O519" s="62"/>
      <c r="P519" s="62"/>
      <c r="Q519" s="62"/>
      <c r="R519" s="62"/>
      <c r="S519" s="62"/>
      <c r="T519" s="62"/>
      <c r="U519" s="62"/>
      <c r="V519" s="63"/>
      <c r="W519" s="63"/>
      <c r="X519" s="63"/>
      <c r="Y519" s="63"/>
      <c r="AA519" s="352"/>
      <c r="AB519" s="311"/>
      <c r="AC519" s="353"/>
    </row>
    <row r="520" spans="13:29" ht="15">
      <c r="M520" s="62"/>
      <c r="N520" s="62"/>
      <c r="O520" s="62"/>
      <c r="P520" s="62"/>
      <c r="Q520" s="62"/>
      <c r="R520" s="62"/>
      <c r="S520" s="62"/>
      <c r="T520" s="62"/>
      <c r="U520" s="62"/>
      <c r="V520" s="63"/>
      <c r="W520" s="63"/>
      <c r="X520" s="63"/>
      <c r="Y520" s="63"/>
      <c r="AA520" s="352"/>
      <c r="AB520" s="311"/>
      <c r="AC520" s="353"/>
    </row>
    <row r="521" spans="13:29" ht="15">
      <c r="M521" s="62"/>
      <c r="N521" s="62"/>
      <c r="O521" s="62"/>
      <c r="P521" s="62"/>
      <c r="Q521" s="62"/>
      <c r="R521" s="62"/>
      <c r="S521" s="62"/>
      <c r="T521" s="62"/>
      <c r="U521" s="62"/>
      <c r="V521" s="63"/>
      <c r="W521" s="63"/>
      <c r="X521" s="63"/>
      <c r="Y521" s="63"/>
      <c r="AA521" s="352"/>
      <c r="AB521" s="311"/>
      <c r="AC521" s="353"/>
    </row>
    <row r="522" spans="13:29" ht="15">
      <c r="M522" s="62"/>
      <c r="N522" s="62"/>
      <c r="O522" s="62"/>
      <c r="P522" s="62"/>
      <c r="Q522" s="62"/>
      <c r="R522" s="62"/>
      <c r="S522" s="62"/>
      <c r="T522" s="62"/>
      <c r="U522" s="62"/>
      <c r="V522" s="63"/>
      <c r="W522" s="63"/>
      <c r="X522" s="63"/>
      <c r="Y522" s="63"/>
      <c r="AA522" s="352"/>
      <c r="AB522" s="311"/>
      <c r="AC522" s="353"/>
    </row>
    <row r="523" spans="13:29" ht="15">
      <c r="M523" s="62"/>
      <c r="N523" s="62"/>
      <c r="O523" s="62"/>
      <c r="P523" s="62"/>
      <c r="Q523" s="62"/>
      <c r="R523" s="62"/>
      <c r="S523" s="62"/>
      <c r="T523" s="62"/>
      <c r="U523" s="62"/>
      <c r="V523" s="63"/>
      <c r="W523" s="63"/>
      <c r="X523" s="63"/>
      <c r="Y523" s="63"/>
      <c r="AA523" s="352"/>
      <c r="AB523" s="311"/>
      <c r="AC523" s="353"/>
    </row>
    <row r="524" spans="13:29" ht="15">
      <c r="M524" s="62"/>
      <c r="N524" s="62"/>
      <c r="O524" s="62"/>
      <c r="P524" s="62"/>
      <c r="Q524" s="62"/>
      <c r="R524" s="62"/>
      <c r="S524" s="62"/>
      <c r="T524" s="62"/>
      <c r="U524" s="62"/>
      <c r="V524" s="63"/>
      <c r="W524" s="63"/>
      <c r="X524" s="63"/>
      <c r="Y524" s="63"/>
      <c r="AA524" s="352"/>
      <c r="AB524" s="311"/>
      <c r="AC524" s="353"/>
    </row>
    <row r="525" spans="13:29" ht="15">
      <c r="M525" s="62"/>
      <c r="N525" s="62"/>
      <c r="O525" s="62"/>
      <c r="P525" s="62"/>
      <c r="Q525" s="62"/>
      <c r="R525" s="62"/>
      <c r="S525" s="62"/>
      <c r="T525" s="62"/>
      <c r="U525" s="62"/>
      <c r="V525" s="63"/>
      <c r="W525" s="63"/>
      <c r="X525" s="63"/>
      <c r="Y525" s="63"/>
      <c r="AA525" s="352"/>
      <c r="AB525" s="311"/>
      <c r="AC525" s="353"/>
    </row>
    <row r="526" spans="13:29" ht="15">
      <c r="M526" s="62"/>
      <c r="N526" s="62"/>
      <c r="O526" s="62"/>
      <c r="P526" s="62"/>
      <c r="Q526" s="62"/>
      <c r="R526" s="62"/>
      <c r="S526" s="62"/>
      <c r="T526" s="62"/>
      <c r="U526" s="62"/>
      <c r="V526" s="63"/>
      <c r="W526" s="63"/>
      <c r="X526" s="63"/>
      <c r="Y526" s="63"/>
      <c r="AA526" s="352"/>
      <c r="AB526" s="311"/>
      <c r="AC526" s="353"/>
    </row>
    <row r="527" spans="13:29" ht="15">
      <c r="M527" s="62"/>
      <c r="N527" s="62"/>
      <c r="O527" s="62"/>
      <c r="P527" s="62"/>
      <c r="Q527" s="62"/>
      <c r="R527" s="62"/>
      <c r="S527" s="62"/>
      <c r="T527" s="62"/>
      <c r="U527" s="62"/>
      <c r="V527" s="63"/>
      <c r="W527" s="63"/>
      <c r="X527" s="63"/>
      <c r="Y527" s="63"/>
      <c r="AA527" s="352"/>
      <c r="AB527" s="311"/>
      <c r="AC527" s="353"/>
    </row>
    <row r="528" spans="13:29" ht="15">
      <c r="M528" s="62"/>
      <c r="N528" s="62"/>
      <c r="O528" s="62"/>
      <c r="P528" s="62"/>
      <c r="Q528" s="62"/>
      <c r="R528" s="62"/>
      <c r="S528" s="62"/>
      <c r="T528" s="62"/>
      <c r="U528" s="62"/>
      <c r="V528" s="63"/>
      <c r="W528" s="63"/>
      <c r="X528" s="63"/>
      <c r="Y528" s="63"/>
      <c r="AA528" s="352"/>
      <c r="AB528" s="311"/>
      <c r="AC528" s="353"/>
    </row>
    <row r="529" spans="13:29" ht="15">
      <c r="M529" s="62"/>
      <c r="N529" s="62"/>
      <c r="O529" s="62"/>
      <c r="P529" s="62"/>
      <c r="Q529" s="62"/>
      <c r="R529" s="62"/>
      <c r="S529" s="62"/>
      <c r="T529" s="62"/>
      <c r="U529" s="62"/>
      <c r="V529" s="63"/>
      <c r="W529" s="63"/>
      <c r="X529" s="63"/>
      <c r="Y529" s="63"/>
      <c r="AA529" s="352"/>
      <c r="AB529" s="311"/>
      <c r="AC529" s="353"/>
    </row>
    <row r="530" spans="13:29" ht="15">
      <c r="M530" s="62"/>
      <c r="N530" s="62"/>
      <c r="O530" s="62"/>
      <c r="P530" s="62"/>
      <c r="Q530" s="62"/>
      <c r="R530" s="62"/>
      <c r="S530" s="62"/>
      <c r="T530" s="62"/>
      <c r="U530" s="62"/>
      <c r="V530" s="63"/>
      <c r="W530" s="63"/>
      <c r="X530" s="63"/>
      <c r="Y530" s="63"/>
      <c r="AA530" s="352"/>
      <c r="AB530" s="311"/>
      <c r="AC530" s="353"/>
    </row>
    <row r="531" spans="13:29" ht="15">
      <c r="M531" s="62"/>
      <c r="N531" s="62"/>
      <c r="O531" s="62"/>
      <c r="P531" s="62"/>
      <c r="Q531" s="62"/>
      <c r="R531" s="62"/>
      <c r="S531" s="62"/>
      <c r="T531" s="62"/>
      <c r="U531" s="62"/>
      <c r="V531" s="63"/>
      <c r="W531" s="63"/>
      <c r="X531" s="63"/>
      <c r="Y531" s="63"/>
      <c r="AA531" s="352"/>
      <c r="AB531" s="311"/>
      <c r="AC531" s="353"/>
    </row>
    <row r="532" spans="13:29" ht="15">
      <c r="M532" s="62"/>
      <c r="N532" s="62"/>
      <c r="O532" s="62"/>
      <c r="P532" s="62"/>
      <c r="Q532" s="62"/>
      <c r="R532" s="62"/>
      <c r="S532" s="62"/>
      <c r="T532" s="62"/>
      <c r="U532" s="62"/>
      <c r="V532" s="63"/>
      <c r="W532" s="63"/>
      <c r="X532" s="63"/>
      <c r="Y532" s="63"/>
      <c r="AA532" s="352"/>
      <c r="AB532" s="311"/>
      <c r="AC532" s="353"/>
    </row>
    <row r="533" spans="13:29" ht="15">
      <c r="M533" s="62"/>
      <c r="N533" s="62"/>
      <c r="O533" s="62"/>
      <c r="P533" s="62"/>
      <c r="Q533" s="62"/>
      <c r="R533" s="62"/>
      <c r="S533" s="62"/>
      <c r="T533" s="62"/>
      <c r="U533" s="62"/>
      <c r="V533" s="63"/>
      <c r="W533" s="63"/>
      <c r="X533" s="63"/>
      <c r="Y533" s="63"/>
      <c r="AA533" s="352"/>
      <c r="AB533" s="311"/>
      <c r="AC533" s="353"/>
    </row>
    <row r="534" spans="13:29" ht="15">
      <c r="M534" s="62"/>
      <c r="N534" s="62"/>
      <c r="O534" s="62"/>
      <c r="P534" s="62"/>
      <c r="Q534" s="62"/>
      <c r="R534" s="62"/>
      <c r="S534" s="62"/>
      <c r="T534" s="62"/>
      <c r="U534" s="62"/>
      <c r="V534" s="63"/>
      <c r="W534" s="63"/>
      <c r="X534" s="63"/>
      <c r="Y534" s="63"/>
      <c r="AA534" s="352"/>
      <c r="AB534" s="311"/>
      <c r="AC534" s="353"/>
    </row>
    <row r="535" spans="13:29" ht="15">
      <c r="M535" s="62"/>
      <c r="N535" s="62"/>
      <c r="O535" s="62"/>
      <c r="P535" s="62"/>
      <c r="Q535" s="62"/>
      <c r="R535" s="62"/>
      <c r="S535" s="62"/>
      <c r="T535" s="62"/>
      <c r="U535" s="62"/>
      <c r="V535" s="63"/>
      <c r="W535" s="63"/>
      <c r="X535" s="63"/>
      <c r="Y535" s="63"/>
      <c r="AA535" s="352"/>
      <c r="AB535" s="311"/>
      <c r="AC535" s="353"/>
    </row>
    <row r="536" spans="13:29" ht="15">
      <c r="M536" s="62"/>
      <c r="N536" s="62"/>
      <c r="O536" s="62"/>
      <c r="P536" s="62"/>
      <c r="Q536" s="62"/>
      <c r="R536" s="62"/>
      <c r="S536" s="62"/>
      <c r="T536" s="62"/>
      <c r="U536" s="62"/>
      <c r="V536" s="63"/>
      <c r="W536" s="63"/>
      <c r="X536" s="63"/>
      <c r="Y536" s="63"/>
      <c r="AA536" s="352"/>
      <c r="AB536" s="311"/>
      <c r="AC536" s="353"/>
    </row>
    <row r="537" spans="13:29" ht="15">
      <c r="M537" s="62"/>
      <c r="N537" s="62"/>
      <c r="O537" s="62"/>
      <c r="P537" s="62"/>
      <c r="Q537" s="62"/>
      <c r="R537" s="62"/>
      <c r="S537" s="62"/>
      <c r="T537" s="62"/>
      <c r="U537" s="62"/>
      <c r="V537" s="63"/>
      <c r="W537" s="63"/>
      <c r="X537" s="63"/>
      <c r="Y537" s="63"/>
      <c r="AA537" s="352"/>
      <c r="AB537" s="311"/>
      <c r="AC537" s="353"/>
    </row>
    <row r="538" spans="13:29" ht="15">
      <c r="M538" s="62"/>
      <c r="N538" s="62"/>
      <c r="O538" s="62"/>
      <c r="P538" s="62"/>
      <c r="Q538" s="62"/>
      <c r="R538" s="62"/>
      <c r="S538" s="62"/>
      <c r="T538" s="62"/>
      <c r="U538" s="62"/>
      <c r="V538" s="63"/>
      <c r="W538" s="63"/>
      <c r="X538" s="63"/>
      <c r="Y538" s="63"/>
      <c r="AA538" s="352"/>
      <c r="AB538" s="311"/>
      <c r="AC538" s="353"/>
    </row>
    <row r="539" spans="13:29" ht="15">
      <c r="M539" s="62"/>
      <c r="N539" s="62"/>
      <c r="O539" s="62"/>
      <c r="P539" s="62"/>
      <c r="Q539" s="62"/>
      <c r="R539" s="62"/>
      <c r="S539" s="62"/>
      <c r="T539" s="62"/>
      <c r="U539" s="62"/>
      <c r="V539" s="63"/>
      <c r="W539" s="63"/>
      <c r="X539" s="63"/>
      <c r="Y539" s="63"/>
      <c r="AA539" s="352"/>
      <c r="AB539" s="311"/>
      <c r="AC539" s="353"/>
    </row>
    <row r="540" spans="13:29" ht="15">
      <c r="M540" s="62"/>
      <c r="N540" s="62"/>
      <c r="O540" s="62"/>
      <c r="P540" s="62"/>
      <c r="Q540" s="62"/>
      <c r="R540" s="62"/>
      <c r="S540" s="62"/>
      <c r="T540" s="62"/>
      <c r="U540" s="62"/>
      <c r="V540" s="63"/>
      <c r="W540" s="63"/>
      <c r="X540" s="63"/>
      <c r="Y540" s="63"/>
      <c r="AA540" s="352"/>
      <c r="AB540" s="311"/>
      <c r="AC540" s="353"/>
    </row>
    <row r="541" spans="13:29" ht="15">
      <c r="M541" s="62"/>
      <c r="N541" s="62"/>
      <c r="O541" s="62"/>
      <c r="P541" s="62"/>
      <c r="Q541" s="62"/>
      <c r="R541" s="62"/>
      <c r="S541" s="62"/>
      <c r="T541" s="62"/>
      <c r="U541" s="62"/>
      <c r="V541" s="63"/>
      <c r="W541" s="63"/>
      <c r="X541" s="63"/>
      <c r="Y541" s="63"/>
      <c r="AA541" s="352"/>
      <c r="AB541" s="311"/>
      <c r="AC541" s="353"/>
    </row>
    <row r="542" spans="13:29" ht="15">
      <c r="M542" s="62"/>
      <c r="N542" s="62"/>
      <c r="O542" s="62"/>
      <c r="P542" s="62"/>
      <c r="Q542" s="62"/>
      <c r="R542" s="62"/>
      <c r="S542" s="62"/>
      <c r="T542" s="62"/>
      <c r="U542" s="62"/>
      <c r="V542" s="63"/>
      <c r="W542" s="63"/>
      <c r="X542" s="63"/>
      <c r="Y542" s="63"/>
      <c r="AA542" s="352"/>
      <c r="AB542" s="311"/>
      <c r="AC542" s="353"/>
    </row>
    <row r="543" spans="13:29" ht="15">
      <c r="M543" s="62"/>
      <c r="N543" s="62"/>
      <c r="O543" s="62"/>
      <c r="P543" s="62"/>
      <c r="Q543" s="62"/>
      <c r="R543" s="62"/>
      <c r="S543" s="62"/>
      <c r="T543" s="62"/>
      <c r="U543" s="62"/>
      <c r="V543" s="63"/>
      <c r="W543" s="63"/>
      <c r="X543" s="63"/>
      <c r="Y543" s="63"/>
      <c r="AA543" s="352"/>
      <c r="AB543" s="311"/>
      <c r="AC543" s="353"/>
    </row>
    <row r="544" spans="13:29" ht="15">
      <c r="M544" s="62"/>
      <c r="N544" s="62"/>
      <c r="O544" s="62"/>
      <c r="P544" s="62"/>
      <c r="Q544" s="62"/>
      <c r="R544" s="62"/>
      <c r="S544" s="62"/>
      <c r="T544" s="62"/>
      <c r="U544" s="62"/>
      <c r="V544" s="63"/>
      <c r="W544" s="63"/>
      <c r="X544" s="63"/>
      <c r="Y544" s="63"/>
      <c r="AA544" s="352"/>
      <c r="AB544" s="311"/>
      <c r="AC544" s="353"/>
    </row>
    <row r="545" spans="13:29" ht="15">
      <c r="M545" s="62"/>
      <c r="N545" s="62"/>
      <c r="O545" s="62"/>
      <c r="P545" s="62"/>
      <c r="Q545" s="62"/>
      <c r="R545" s="62"/>
      <c r="S545" s="62"/>
      <c r="T545" s="62"/>
      <c r="U545" s="62"/>
      <c r="V545" s="63"/>
      <c r="W545" s="63"/>
      <c r="X545" s="63"/>
      <c r="Y545" s="63"/>
      <c r="AA545" s="352"/>
      <c r="AB545" s="311"/>
      <c r="AC545" s="353"/>
    </row>
    <row r="546" spans="13:29" ht="15">
      <c r="M546" s="62"/>
      <c r="N546" s="62"/>
      <c r="O546" s="62"/>
      <c r="P546" s="62"/>
      <c r="Q546" s="62"/>
      <c r="R546" s="62"/>
      <c r="S546" s="62"/>
      <c r="T546" s="62"/>
      <c r="U546" s="62"/>
      <c r="V546" s="63"/>
      <c r="W546" s="63"/>
      <c r="X546" s="63"/>
      <c r="Y546" s="63"/>
      <c r="AA546" s="352"/>
      <c r="AB546" s="311"/>
      <c r="AC546" s="353"/>
    </row>
    <row r="547" spans="13:29" ht="15">
      <c r="M547" s="62"/>
      <c r="N547" s="62"/>
      <c r="O547" s="62"/>
      <c r="P547" s="62"/>
      <c r="Q547" s="62"/>
      <c r="R547" s="62"/>
      <c r="S547" s="62"/>
      <c r="T547" s="62"/>
      <c r="U547" s="62"/>
      <c r="V547" s="63"/>
      <c r="W547" s="63"/>
      <c r="X547" s="63"/>
      <c r="Y547" s="63"/>
      <c r="AA547" s="352"/>
      <c r="AB547" s="311"/>
      <c r="AC547" s="353"/>
    </row>
    <row r="548" spans="13:29" ht="15">
      <c r="M548" s="62"/>
      <c r="N548" s="62"/>
      <c r="O548" s="62"/>
      <c r="P548" s="62"/>
      <c r="Q548" s="62"/>
      <c r="R548" s="62"/>
      <c r="S548" s="62"/>
      <c r="T548" s="62"/>
      <c r="U548" s="62"/>
      <c r="V548" s="63"/>
      <c r="W548" s="63"/>
      <c r="X548" s="63"/>
      <c r="Y548" s="63"/>
      <c r="AA548" s="352"/>
      <c r="AB548" s="311"/>
      <c r="AC548" s="353"/>
    </row>
    <row r="549" spans="13:29" ht="15">
      <c r="M549" s="62"/>
      <c r="N549" s="62"/>
      <c r="O549" s="62"/>
      <c r="P549" s="62"/>
      <c r="Q549" s="62"/>
      <c r="R549" s="62"/>
      <c r="S549" s="62"/>
      <c r="T549" s="62"/>
      <c r="U549" s="62"/>
      <c r="V549" s="63"/>
      <c r="W549" s="63"/>
      <c r="X549" s="63"/>
      <c r="Y549" s="63"/>
      <c r="AA549" s="352"/>
      <c r="AB549" s="311"/>
      <c r="AC549" s="353"/>
    </row>
    <row r="550" spans="13:29" ht="15">
      <c r="M550" s="62"/>
      <c r="N550" s="62"/>
      <c r="O550" s="62"/>
      <c r="P550" s="62"/>
      <c r="Q550" s="62"/>
      <c r="R550" s="62"/>
      <c r="S550" s="62"/>
      <c r="T550" s="62"/>
      <c r="U550" s="62"/>
      <c r="V550" s="63"/>
      <c r="W550" s="63"/>
      <c r="X550" s="63"/>
      <c r="Y550" s="63"/>
      <c r="AA550" s="352"/>
      <c r="AB550" s="311"/>
      <c r="AC550" s="353"/>
    </row>
    <row r="551" spans="13:29" ht="15">
      <c r="M551" s="62"/>
      <c r="N551" s="62"/>
      <c r="O551" s="62"/>
      <c r="P551" s="62"/>
      <c r="Q551" s="62"/>
      <c r="R551" s="62"/>
      <c r="S551" s="62"/>
      <c r="T551" s="62"/>
      <c r="U551" s="62"/>
      <c r="V551" s="63"/>
      <c r="W551" s="63"/>
      <c r="X551" s="63"/>
      <c r="Y551" s="63"/>
      <c r="AA551" s="352"/>
      <c r="AB551" s="311"/>
      <c r="AC551" s="353"/>
    </row>
    <row r="552" spans="13:29" ht="15">
      <c r="M552" s="62"/>
      <c r="N552" s="62"/>
      <c r="O552" s="62"/>
      <c r="P552" s="62"/>
      <c r="Q552" s="62"/>
      <c r="R552" s="62"/>
      <c r="S552" s="62"/>
      <c r="T552" s="62"/>
      <c r="U552" s="62"/>
      <c r="V552" s="63"/>
      <c r="W552" s="63"/>
      <c r="X552" s="63"/>
      <c r="Y552" s="63"/>
      <c r="AA552" s="352"/>
      <c r="AB552" s="311"/>
      <c r="AC552" s="353"/>
    </row>
    <row r="553" spans="13:29" ht="15">
      <c r="M553" s="62"/>
      <c r="N553" s="62"/>
      <c r="O553" s="62"/>
      <c r="P553" s="62"/>
      <c r="Q553" s="62"/>
      <c r="R553" s="62"/>
      <c r="S553" s="62"/>
      <c r="T553" s="62"/>
      <c r="U553" s="62"/>
      <c r="V553" s="63"/>
      <c r="W553" s="63"/>
      <c r="X553" s="63"/>
      <c r="Y553" s="63"/>
      <c r="AA553" s="352"/>
      <c r="AB553" s="311"/>
      <c r="AC553" s="353"/>
    </row>
    <row r="554" spans="13:29" ht="15">
      <c r="M554" s="62"/>
      <c r="N554" s="62"/>
      <c r="O554" s="62"/>
      <c r="P554" s="62"/>
      <c r="Q554" s="62"/>
      <c r="R554" s="62"/>
      <c r="S554" s="62"/>
      <c r="T554" s="62"/>
      <c r="U554" s="62"/>
      <c r="V554" s="63"/>
      <c r="W554" s="63"/>
      <c r="X554" s="63"/>
      <c r="Y554" s="63"/>
      <c r="AA554" s="352"/>
      <c r="AB554" s="311"/>
      <c r="AC554" s="353"/>
    </row>
    <row r="555" spans="13:29" ht="15">
      <c r="M555" s="62"/>
      <c r="N555" s="62"/>
      <c r="O555" s="62"/>
      <c r="P555" s="62"/>
      <c r="Q555" s="62"/>
      <c r="R555" s="62"/>
      <c r="S555" s="62"/>
      <c r="T555" s="62"/>
      <c r="U555" s="62"/>
      <c r="V555" s="63"/>
      <c r="W555" s="63"/>
      <c r="X555" s="63"/>
      <c r="Y555" s="63"/>
      <c r="AA555" s="352"/>
      <c r="AB555" s="311"/>
      <c r="AC555" s="353"/>
    </row>
    <row r="556" spans="13:29" ht="15">
      <c r="M556" s="62"/>
      <c r="N556" s="62"/>
      <c r="O556" s="62"/>
      <c r="P556" s="62"/>
      <c r="Q556" s="62"/>
      <c r="R556" s="62"/>
      <c r="S556" s="62"/>
      <c r="T556" s="62"/>
      <c r="U556" s="62"/>
      <c r="V556" s="63"/>
      <c r="W556" s="63"/>
      <c r="X556" s="63"/>
      <c r="Y556" s="63"/>
      <c r="AA556" s="352"/>
      <c r="AB556" s="311"/>
      <c r="AC556" s="353"/>
    </row>
    <row r="557" spans="13:29" ht="15">
      <c r="M557" s="62"/>
      <c r="N557" s="62"/>
      <c r="O557" s="62"/>
      <c r="P557" s="62"/>
      <c r="Q557" s="62"/>
      <c r="R557" s="62"/>
      <c r="S557" s="62"/>
      <c r="T557" s="62"/>
      <c r="U557" s="62"/>
      <c r="V557" s="63"/>
      <c r="W557" s="63"/>
      <c r="X557" s="63"/>
      <c r="Y557" s="63"/>
      <c r="AA557" s="352"/>
      <c r="AB557" s="311"/>
      <c r="AC557" s="353"/>
    </row>
    <row r="558" spans="13:29" ht="15">
      <c r="M558" s="62"/>
      <c r="N558" s="62"/>
      <c r="O558" s="62"/>
      <c r="P558" s="62"/>
      <c r="Q558" s="62"/>
      <c r="R558" s="62"/>
      <c r="S558" s="62"/>
      <c r="T558" s="62"/>
      <c r="U558" s="62"/>
      <c r="V558" s="63"/>
      <c r="W558" s="63"/>
      <c r="X558" s="63"/>
      <c r="Y558" s="63"/>
      <c r="AA558" s="352"/>
      <c r="AB558" s="311"/>
      <c r="AC558" s="353"/>
    </row>
    <row r="559" spans="13:29" ht="15">
      <c r="M559" s="62"/>
      <c r="N559" s="62"/>
      <c r="O559" s="62"/>
      <c r="P559" s="62"/>
      <c r="Q559" s="62"/>
      <c r="R559" s="62"/>
      <c r="S559" s="62"/>
      <c r="T559" s="62"/>
      <c r="U559" s="62"/>
      <c r="V559" s="63"/>
      <c r="W559" s="63"/>
      <c r="X559" s="63"/>
      <c r="Y559" s="63"/>
      <c r="AA559" s="352"/>
      <c r="AB559" s="311"/>
      <c r="AC559" s="353"/>
    </row>
    <row r="560" spans="13:29" ht="15">
      <c r="M560" s="62"/>
      <c r="N560" s="62"/>
      <c r="O560" s="62"/>
      <c r="P560" s="62"/>
      <c r="Q560" s="62"/>
      <c r="R560" s="62"/>
      <c r="S560" s="62"/>
      <c r="T560" s="62"/>
      <c r="U560" s="62"/>
      <c r="V560" s="63"/>
      <c r="W560" s="63"/>
      <c r="X560" s="63"/>
      <c r="Y560" s="63"/>
      <c r="AA560" s="352"/>
      <c r="AB560" s="311"/>
      <c r="AC560" s="353"/>
    </row>
    <row r="561" spans="13:29" ht="15">
      <c r="M561" s="62"/>
      <c r="N561" s="62"/>
      <c r="O561" s="62"/>
      <c r="P561" s="62"/>
      <c r="Q561" s="62"/>
      <c r="R561" s="62"/>
      <c r="S561" s="62"/>
      <c r="T561" s="62"/>
      <c r="U561" s="62"/>
      <c r="V561" s="63"/>
      <c r="W561" s="63"/>
      <c r="X561" s="63"/>
      <c r="Y561" s="63"/>
      <c r="AA561" s="352"/>
      <c r="AB561" s="311"/>
      <c r="AC561" s="353"/>
    </row>
    <row r="562" spans="13:29" ht="15">
      <c r="M562" s="62"/>
      <c r="N562" s="62"/>
      <c r="O562" s="62"/>
      <c r="P562" s="62"/>
      <c r="Q562" s="62"/>
      <c r="R562" s="62"/>
      <c r="S562" s="62"/>
      <c r="T562" s="62"/>
      <c r="U562" s="62"/>
      <c r="V562" s="63"/>
      <c r="W562" s="63"/>
      <c r="X562" s="63"/>
      <c r="Y562" s="63"/>
      <c r="AA562" s="352"/>
      <c r="AB562" s="311"/>
      <c r="AC562" s="353"/>
    </row>
    <row r="563" spans="13:29" ht="15">
      <c r="M563" s="62"/>
      <c r="N563" s="62"/>
      <c r="O563" s="62"/>
      <c r="P563" s="62"/>
      <c r="Q563" s="62"/>
      <c r="R563" s="62"/>
      <c r="S563" s="62"/>
      <c r="T563" s="62"/>
      <c r="U563" s="62"/>
      <c r="V563" s="63"/>
      <c r="W563" s="63"/>
      <c r="X563" s="63"/>
      <c r="Y563" s="63"/>
      <c r="AA563" s="352"/>
      <c r="AB563" s="311"/>
      <c r="AC563" s="353"/>
    </row>
    <row r="564" spans="13:29" ht="15">
      <c r="M564" s="62"/>
      <c r="N564" s="62"/>
      <c r="O564" s="62"/>
      <c r="P564" s="62"/>
      <c r="Q564" s="62"/>
      <c r="R564" s="62"/>
      <c r="S564" s="62"/>
      <c r="T564" s="62"/>
      <c r="U564" s="62"/>
      <c r="V564" s="63"/>
      <c r="W564" s="63"/>
      <c r="X564" s="63"/>
      <c r="Y564" s="63"/>
      <c r="AA564" s="352"/>
      <c r="AB564" s="311"/>
      <c r="AC564" s="353"/>
    </row>
    <row r="565" spans="13:29" ht="15">
      <c r="M565" s="62"/>
      <c r="N565" s="62"/>
      <c r="O565" s="62"/>
      <c r="P565" s="62"/>
      <c r="Q565" s="62"/>
      <c r="R565" s="62"/>
      <c r="S565" s="62"/>
      <c r="T565" s="62"/>
      <c r="U565" s="62"/>
      <c r="V565" s="63"/>
      <c r="W565" s="63"/>
      <c r="X565" s="63"/>
      <c r="Y565" s="63"/>
      <c r="AA565" s="352"/>
      <c r="AB565" s="311"/>
      <c r="AC565" s="353"/>
    </row>
    <row r="566" spans="13:29" ht="15">
      <c r="M566" s="62"/>
      <c r="N566" s="62"/>
      <c r="O566" s="62"/>
      <c r="P566" s="62"/>
      <c r="Q566" s="62"/>
      <c r="R566" s="62"/>
      <c r="S566" s="62"/>
      <c r="T566" s="62"/>
      <c r="U566" s="62"/>
      <c r="V566" s="63"/>
      <c r="W566" s="63"/>
      <c r="X566" s="63"/>
      <c r="Y566" s="63"/>
      <c r="AA566" s="352"/>
      <c r="AB566" s="311"/>
      <c r="AC566" s="353"/>
    </row>
    <row r="567" spans="13:29" ht="15">
      <c r="M567" s="62"/>
      <c r="N567" s="62"/>
      <c r="O567" s="62"/>
      <c r="P567" s="62"/>
      <c r="Q567" s="62"/>
      <c r="R567" s="62"/>
      <c r="S567" s="62"/>
      <c r="T567" s="62"/>
      <c r="U567" s="62"/>
      <c r="V567" s="63"/>
      <c r="W567" s="63"/>
      <c r="X567" s="63"/>
      <c r="Y567" s="63"/>
      <c r="AA567" s="352"/>
      <c r="AB567" s="311"/>
      <c r="AC567" s="353"/>
    </row>
    <row r="568" spans="13:29" ht="15">
      <c r="M568" s="62"/>
      <c r="N568" s="62"/>
      <c r="O568" s="62"/>
      <c r="P568" s="62"/>
      <c r="Q568" s="62"/>
      <c r="R568" s="62"/>
      <c r="S568" s="62"/>
      <c r="T568" s="62"/>
      <c r="U568" s="62"/>
      <c r="V568" s="63"/>
      <c r="W568" s="63"/>
      <c r="X568" s="63"/>
      <c r="Y568" s="63"/>
      <c r="AA568" s="352"/>
      <c r="AB568" s="311"/>
      <c r="AC568" s="353"/>
    </row>
    <row r="569" spans="13:29" ht="15">
      <c r="M569" s="62"/>
      <c r="N569" s="62"/>
      <c r="O569" s="62"/>
      <c r="P569" s="62"/>
      <c r="Q569" s="62"/>
      <c r="R569" s="62"/>
      <c r="S569" s="62"/>
      <c r="T569" s="62"/>
      <c r="U569" s="62"/>
      <c r="V569" s="63"/>
      <c r="W569" s="63"/>
      <c r="X569" s="63"/>
      <c r="Y569" s="63"/>
      <c r="AA569" s="352"/>
      <c r="AB569" s="311"/>
      <c r="AC569" s="353"/>
    </row>
    <row r="570" spans="13:29" ht="15">
      <c r="M570" s="62"/>
      <c r="N570" s="62"/>
      <c r="O570" s="62"/>
      <c r="P570" s="62"/>
      <c r="Q570" s="62"/>
      <c r="R570" s="62"/>
      <c r="S570" s="62"/>
      <c r="T570" s="62"/>
      <c r="U570" s="62"/>
      <c r="V570" s="63"/>
      <c r="W570" s="63"/>
      <c r="X570" s="63"/>
      <c r="Y570" s="63"/>
      <c r="AA570" s="352"/>
      <c r="AB570" s="311"/>
      <c r="AC570" s="353"/>
    </row>
    <row r="571" spans="13:29" ht="15">
      <c r="M571" s="62"/>
      <c r="N571" s="62"/>
      <c r="O571" s="62"/>
      <c r="P571" s="62"/>
      <c r="Q571" s="62"/>
      <c r="R571" s="62"/>
      <c r="S571" s="62"/>
      <c r="T571" s="62"/>
      <c r="U571" s="62"/>
      <c r="V571" s="63"/>
      <c r="W571" s="63"/>
      <c r="X571" s="63"/>
      <c r="Y571" s="63"/>
      <c r="AA571" s="352"/>
      <c r="AB571" s="311"/>
      <c r="AC571" s="353"/>
    </row>
    <row r="572" spans="13:29" ht="15">
      <c r="M572" s="62"/>
      <c r="N572" s="62"/>
      <c r="O572" s="62"/>
      <c r="P572" s="62"/>
      <c r="Q572" s="62"/>
      <c r="R572" s="62"/>
      <c r="S572" s="62"/>
      <c r="T572" s="62"/>
      <c r="U572" s="62"/>
      <c r="V572" s="63"/>
      <c r="W572" s="63"/>
      <c r="X572" s="63"/>
      <c r="Y572" s="63"/>
      <c r="AA572" s="352"/>
      <c r="AB572" s="311"/>
      <c r="AC572" s="353"/>
    </row>
    <row r="573" spans="13:29" ht="15">
      <c r="M573" s="62"/>
      <c r="N573" s="62"/>
      <c r="O573" s="62"/>
      <c r="P573" s="62"/>
      <c r="Q573" s="62"/>
      <c r="R573" s="62"/>
      <c r="S573" s="62"/>
      <c r="T573" s="62"/>
      <c r="U573" s="62"/>
      <c r="V573" s="63"/>
      <c r="W573" s="63"/>
      <c r="X573" s="63"/>
      <c r="Y573" s="63"/>
      <c r="AA573" s="352"/>
      <c r="AB573" s="311"/>
      <c r="AC573" s="353"/>
    </row>
    <row r="574" spans="13:29" ht="15">
      <c r="M574" s="62"/>
      <c r="N574" s="62"/>
      <c r="O574" s="62"/>
      <c r="P574" s="62"/>
      <c r="Q574" s="62"/>
      <c r="R574" s="62"/>
      <c r="S574" s="62"/>
      <c r="T574" s="62"/>
      <c r="U574" s="62"/>
      <c r="V574" s="63"/>
      <c r="W574" s="63"/>
      <c r="X574" s="63"/>
      <c r="Y574" s="63"/>
      <c r="AA574" s="352"/>
      <c r="AB574" s="311"/>
      <c r="AC574" s="353"/>
    </row>
    <row r="575" spans="13:29" ht="15">
      <c r="M575" s="62"/>
      <c r="N575" s="62"/>
      <c r="O575" s="62"/>
      <c r="P575" s="62"/>
      <c r="Q575" s="62"/>
      <c r="R575" s="62"/>
      <c r="S575" s="62"/>
      <c r="T575" s="62"/>
      <c r="U575" s="62"/>
      <c r="V575" s="63"/>
      <c r="W575" s="63"/>
      <c r="X575" s="63"/>
      <c r="Y575" s="63"/>
      <c r="AA575" s="352"/>
      <c r="AB575" s="311"/>
      <c r="AC575" s="353"/>
    </row>
    <row r="576" spans="13:29" ht="15">
      <c r="M576" s="62"/>
      <c r="N576" s="62"/>
      <c r="O576" s="62"/>
      <c r="P576" s="62"/>
      <c r="Q576" s="62"/>
      <c r="R576" s="62"/>
      <c r="S576" s="62"/>
      <c r="T576" s="62"/>
      <c r="U576" s="62"/>
      <c r="V576" s="63"/>
      <c r="W576" s="63"/>
      <c r="X576" s="63"/>
      <c r="Y576" s="63"/>
      <c r="AA576" s="352"/>
      <c r="AB576" s="311"/>
      <c r="AC576" s="353"/>
    </row>
    <row r="577" spans="13:29" ht="15">
      <c r="M577" s="62"/>
      <c r="N577" s="62"/>
      <c r="O577" s="62"/>
      <c r="P577" s="62"/>
      <c r="Q577" s="62"/>
      <c r="R577" s="62"/>
      <c r="S577" s="62"/>
      <c r="T577" s="62"/>
      <c r="U577" s="62"/>
      <c r="V577" s="63"/>
      <c r="W577" s="63"/>
      <c r="X577" s="63"/>
      <c r="Y577" s="63"/>
      <c r="AA577" s="352"/>
      <c r="AB577" s="311"/>
      <c r="AC577" s="353"/>
    </row>
    <row r="578" spans="13:29" ht="15">
      <c r="M578" s="62"/>
      <c r="N578" s="62"/>
      <c r="O578" s="62"/>
      <c r="P578" s="62"/>
      <c r="Q578" s="62"/>
      <c r="R578" s="62"/>
      <c r="S578" s="62"/>
      <c r="T578" s="62"/>
      <c r="U578" s="62"/>
      <c r="V578" s="63"/>
      <c r="W578" s="63"/>
      <c r="X578" s="63"/>
      <c r="Y578" s="63"/>
      <c r="AA578" s="352"/>
      <c r="AB578" s="311"/>
      <c r="AC578" s="353"/>
    </row>
    <row r="579" spans="13:29" ht="15">
      <c r="M579" s="62"/>
      <c r="N579" s="62"/>
      <c r="O579" s="62"/>
      <c r="P579" s="62"/>
      <c r="Q579" s="62"/>
      <c r="R579" s="62"/>
      <c r="S579" s="62"/>
      <c r="T579" s="62"/>
      <c r="U579" s="62"/>
      <c r="V579" s="63"/>
      <c r="W579" s="63"/>
      <c r="X579" s="63"/>
      <c r="Y579" s="63"/>
      <c r="AA579" s="352"/>
      <c r="AB579" s="311"/>
      <c r="AC579" s="353"/>
    </row>
    <row r="580" spans="13:29" ht="15">
      <c r="M580" s="62"/>
      <c r="N580" s="62"/>
      <c r="O580" s="62"/>
      <c r="P580" s="62"/>
      <c r="Q580" s="62"/>
      <c r="R580" s="62"/>
      <c r="S580" s="62"/>
      <c r="T580" s="62"/>
      <c r="U580" s="62"/>
      <c r="V580" s="63"/>
      <c r="W580" s="63"/>
      <c r="X580" s="63"/>
      <c r="Y580" s="63"/>
      <c r="AA580" s="352"/>
      <c r="AB580" s="311"/>
      <c r="AC580" s="353"/>
    </row>
    <row r="581" spans="13:29" ht="15">
      <c r="M581" s="62"/>
      <c r="N581" s="62"/>
      <c r="O581" s="62"/>
      <c r="P581" s="62"/>
      <c r="Q581" s="62"/>
      <c r="R581" s="62"/>
      <c r="S581" s="62"/>
      <c r="T581" s="62"/>
      <c r="U581" s="62"/>
      <c r="V581" s="63"/>
      <c r="W581" s="63"/>
      <c r="X581" s="63"/>
      <c r="Y581" s="63"/>
      <c r="AA581" s="352"/>
      <c r="AB581" s="311"/>
      <c r="AC581" s="353"/>
    </row>
    <row r="582" spans="13:29" ht="15">
      <c r="M582" s="62"/>
      <c r="N582" s="62"/>
      <c r="O582" s="62"/>
      <c r="P582" s="62"/>
      <c r="Q582" s="62"/>
      <c r="R582" s="62"/>
      <c r="S582" s="62"/>
      <c r="T582" s="62"/>
      <c r="U582" s="62"/>
      <c r="V582" s="63"/>
      <c r="W582" s="63"/>
      <c r="X582" s="63"/>
      <c r="Y582" s="63"/>
      <c r="AA582" s="352"/>
      <c r="AB582" s="311"/>
      <c r="AC582" s="353"/>
    </row>
    <row r="583" spans="13:29" ht="15">
      <c r="M583" s="62"/>
      <c r="N583" s="62"/>
      <c r="O583" s="62"/>
      <c r="P583" s="62"/>
      <c r="Q583" s="62"/>
      <c r="R583" s="62"/>
      <c r="S583" s="62"/>
      <c r="T583" s="62"/>
      <c r="U583" s="62"/>
      <c r="V583" s="63"/>
      <c r="W583" s="63"/>
      <c r="X583" s="63"/>
      <c r="Y583" s="63"/>
      <c r="AA583" s="352"/>
      <c r="AB583" s="311"/>
      <c r="AC583" s="353"/>
    </row>
    <row r="584" spans="13:29" ht="15">
      <c r="M584" s="62"/>
      <c r="N584" s="62"/>
      <c r="O584" s="62"/>
      <c r="P584" s="62"/>
      <c r="Q584" s="62"/>
      <c r="R584" s="62"/>
      <c r="S584" s="62"/>
      <c r="T584" s="62"/>
      <c r="U584" s="62"/>
      <c r="V584" s="63"/>
      <c r="W584" s="63"/>
      <c r="X584" s="63"/>
      <c r="Y584" s="63"/>
      <c r="AA584" s="352"/>
      <c r="AB584" s="311"/>
      <c r="AC584" s="353"/>
    </row>
    <row r="585" spans="13:29" ht="15">
      <c r="M585" s="62"/>
      <c r="N585" s="62"/>
      <c r="O585" s="62"/>
      <c r="P585" s="62"/>
      <c r="Q585" s="62"/>
      <c r="R585" s="62"/>
      <c r="S585" s="62"/>
      <c r="T585" s="62"/>
      <c r="U585" s="62"/>
      <c r="V585" s="63"/>
      <c r="W585" s="63"/>
      <c r="X585" s="63"/>
      <c r="Y585" s="63"/>
      <c r="AA585" s="352"/>
      <c r="AB585" s="311"/>
      <c r="AC585" s="353"/>
    </row>
    <row r="586" spans="13:29" ht="15">
      <c r="M586" s="62"/>
      <c r="N586" s="62"/>
      <c r="O586" s="62"/>
      <c r="P586" s="62"/>
      <c r="Q586" s="62"/>
      <c r="R586" s="62"/>
      <c r="S586" s="62"/>
      <c r="T586" s="62"/>
      <c r="U586" s="62"/>
      <c r="V586" s="63"/>
      <c r="W586" s="63"/>
      <c r="X586" s="63"/>
      <c r="Y586" s="63"/>
      <c r="AA586" s="352"/>
      <c r="AB586" s="311"/>
      <c r="AC586" s="353"/>
    </row>
    <row r="587" spans="13:29" ht="15">
      <c r="M587" s="62"/>
      <c r="N587" s="62"/>
      <c r="O587" s="62"/>
      <c r="P587" s="62"/>
      <c r="Q587" s="62"/>
      <c r="R587" s="62"/>
      <c r="S587" s="62"/>
      <c r="T587" s="62"/>
      <c r="U587" s="62"/>
      <c r="V587" s="63"/>
      <c r="W587" s="63"/>
      <c r="X587" s="63"/>
      <c r="Y587" s="63"/>
      <c r="AA587" s="352"/>
      <c r="AB587" s="311"/>
      <c r="AC587" s="353"/>
    </row>
    <row r="588" spans="13:29" ht="15">
      <c r="M588" s="62"/>
      <c r="N588" s="62"/>
      <c r="O588" s="62"/>
      <c r="P588" s="62"/>
      <c r="Q588" s="62"/>
      <c r="R588" s="62"/>
      <c r="S588" s="62"/>
      <c r="T588" s="62"/>
      <c r="U588" s="62"/>
      <c r="V588" s="63"/>
      <c r="W588" s="63"/>
      <c r="X588" s="63"/>
      <c r="Y588" s="63"/>
      <c r="AA588" s="352"/>
      <c r="AB588" s="311"/>
      <c r="AC588" s="353"/>
    </row>
    <row r="589" spans="13:29" ht="15">
      <c r="M589" s="62"/>
      <c r="N589" s="62"/>
      <c r="O589" s="62"/>
      <c r="P589" s="62"/>
      <c r="Q589" s="62"/>
      <c r="R589" s="62"/>
      <c r="S589" s="62"/>
      <c r="T589" s="62"/>
      <c r="U589" s="62"/>
      <c r="V589" s="63"/>
      <c r="W589" s="63"/>
      <c r="X589" s="63"/>
      <c r="Y589" s="63"/>
      <c r="AA589" s="352"/>
      <c r="AB589" s="311"/>
      <c r="AC589" s="353"/>
    </row>
    <row r="590" spans="13:29" ht="15">
      <c r="M590" s="62"/>
      <c r="N590" s="62"/>
      <c r="O590" s="62"/>
      <c r="P590" s="62"/>
      <c r="Q590" s="62"/>
      <c r="R590" s="62"/>
      <c r="S590" s="62"/>
      <c r="T590" s="62"/>
      <c r="U590" s="62"/>
      <c r="V590" s="63"/>
      <c r="W590" s="63"/>
      <c r="X590" s="63"/>
      <c r="Y590" s="63"/>
      <c r="AA590" s="352"/>
      <c r="AB590" s="311"/>
      <c r="AC590" s="353"/>
    </row>
    <row r="591" spans="13:29" ht="15">
      <c r="M591" s="62"/>
      <c r="N591" s="62"/>
      <c r="O591" s="62"/>
      <c r="P591" s="62"/>
      <c r="Q591" s="62"/>
      <c r="R591" s="62"/>
      <c r="S591" s="62"/>
      <c r="T591" s="62"/>
      <c r="U591" s="62"/>
      <c r="V591" s="63"/>
      <c r="W591" s="63"/>
      <c r="X591" s="63"/>
      <c r="Y591" s="63"/>
      <c r="AA591" s="352"/>
      <c r="AB591" s="311"/>
      <c r="AC591" s="353"/>
    </row>
    <row r="592" spans="13:29" ht="15">
      <c r="M592" s="62"/>
      <c r="N592" s="62"/>
      <c r="O592" s="62"/>
      <c r="P592" s="62"/>
      <c r="Q592" s="62"/>
      <c r="R592" s="62"/>
      <c r="S592" s="62"/>
      <c r="T592" s="62"/>
      <c r="U592" s="62"/>
      <c r="V592" s="63"/>
      <c r="W592" s="63"/>
      <c r="X592" s="63"/>
      <c r="Y592" s="63"/>
      <c r="AA592" s="352"/>
      <c r="AB592" s="311"/>
      <c r="AC592" s="353"/>
    </row>
    <row r="593" spans="13:29" ht="15">
      <c r="M593" s="62"/>
      <c r="N593" s="62"/>
      <c r="O593" s="62"/>
      <c r="P593" s="62"/>
      <c r="Q593" s="62"/>
      <c r="R593" s="62"/>
      <c r="S593" s="62"/>
      <c r="T593" s="62"/>
      <c r="U593" s="62"/>
      <c r="V593" s="63"/>
      <c r="W593" s="63"/>
      <c r="X593" s="63"/>
      <c r="Y593" s="63"/>
      <c r="AA593" s="352"/>
      <c r="AB593" s="311"/>
      <c r="AC593" s="353"/>
    </row>
    <row r="594" spans="13:29" ht="15">
      <c r="M594" s="62"/>
      <c r="N594" s="62"/>
      <c r="O594" s="62"/>
      <c r="P594" s="62"/>
      <c r="Q594" s="62"/>
      <c r="R594" s="62"/>
      <c r="S594" s="62"/>
      <c r="T594" s="62"/>
      <c r="U594" s="62"/>
      <c r="V594" s="63"/>
      <c r="W594" s="63"/>
      <c r="X594" s="63"/>
      <c r="Y594" s="63"/>
      <c r="AA594" s="352"/>
      <c r="AB594" s="311"/>
      <c r="AC594" s="353"/>
    </row>
    <row r="595" spans="13:29" ht="15">
      <c r="M595" s="62"/>
      <c r="N595" s="62"/>
      <c r="O595" s="62"/>
      <c r="P595" s="62"/>
      <c r="Q595" s="62"/>
      <c r="R595" s="62"/>
      <c r="S595" s="62"/>
      <c r="T595" s="62"/>
      <c r="U595" s="62"/>
      <c r="V595" s="63"/>
      <c r="W595" s="63"/>
      <c r="X595" s="63"/>
      <c r="Y595" s="63"/>
      <c r="AA595" s="352"/>
      <c r="AB595" s="311"/>
      <c r="AC595" s="353"/>
    </row>
    <row r="596" spans="13:29" ht="15">
      <c r="M596" s="62"/>
      <c r="N596" s="62"/>
      <c r="O596" s="62"/>
      <c r="P596" s="62"/>
      <c r="Q596" s="62"/>
      <c r="R596" s="62"/>
      <c r="S596" s="62"/>
      <c r="T596" s="62"/>
      <c r="U596" s="62"/>
      <c r="V596" s="63"/>
      <c r="W596" s="63"/>
      <c r="X596" s="63"/>
      <c r="Y596" s="63"/>
      <c r="AA596" s="352"/>
      <c r="AB596" s="311"/>
      <c r="AC596" s="353"/>
    </row>
    <row r="597" spans="13:29" ht="15">
      <c r="M597" s="62"/>
      <c r="N597" s="62"/>
      <c r="O597" s="62"/>
      <c r="P597" s="62"/>
      <c r="Q597" s="62"/>
      <c r="R597" s="62"/>
      <c r="S597" s="62"/>
      <c r="T597" s="62"/>
      <c r="U597" s="62"/>
      <c r="V597" s="63"/>
      <c r="W597" s="63"/>
      <c r="X597" s="63"/>
      <c r="Y597" s="63"/>
      <c r="AA597" s="352"/>
      <c r="AB597" s="311"/>
      <c r="AC597" s="353"/>
    </row>
    <row r="598" spans="13:29" ht="15">
      <c r="M598" s="62"/>
      <c r="N598" s="62"/>
      <c r="O598" s="62"/>
      <c r="P598" s="62"/>
      <c r="Q598" s="62"/>
      <c r="R598" s="62"/>
      <c r="S598" s="62"/>
      <c r="T598" s="62"/>
      <c r="U598" s="62"/>
      <c r="V598" s="63"/>
      <c r="W598" s="63"/>
      <c r="X598" s="63"/>
      <c r="Y598" s="63"/>
      <c r="AA598" s="352"/>
      <c r="AB598" s="311"/>
      <c r="AC598" s="353"/>
    </row>
    <row r="599" spans="13:29" ht="15">
      <c r="M599" s="62"/>
      <c r="N599" s="62"/>
      <c r="O599" s="62"/>
      <c r="P599" s="62"/>
      <c r="Q599" s="62"/>
      <c r="R599" s="62"/>
      <c r="S599" s="62"/>
      <c r="T599" s="62"/>
      <c r="U599" s="62"/>
      <c r="V599" s="63"/>
      <c r="W599" s="63"/>
      <c r="X599" s="63"/>
      <c r="Y599" s="63"/>
      <c r="AA599" s="352"/>
      <c r="AB599" s="311"/>
      <c r="AC599" s="353"/>
    </row>
    <row r="600" spans="13:29" ht="15">
      <c r="M600" s="62"/>
      <c r="N600" s="62"/>
      <c r="O600" s="62"/>
      <c r="P600" s="62"/>
      <c r="Q600" s="62"/>
      <c r="R600" s="62"/>
      <c r="S600" s="62"/>
      <c r="T600" s="62"/>
      <c r="U600" s="62"/>
      <c r="V600" s="63"/>
      <c r="W600" s="63"/>
      <c r="X600" s="63"/>
      <c r="Y600" s="63"/>
      <c r="AA600" s="352"/>
      <c r="AB600" s="311"/>
      <c r="AC600" s="353"/>
    </row>
    <row r="601" spans="13:29" ht="15">
      <c r="M601" s="62"/>
      <c r="N601" s="62"/>
      <c r="O601" s="62"/>
      <c r="P601" s="62"/>
      <c r="Q601" s="62"/>
      <c r="R601" s="62"/>
      <c r="S601" s="62"/>
      <c r="T601" s="62"/>
      <c r="U601" s="62"/>
      <c r="V601" s="63"/>
      <c r="W601" s="63"/>
      <c r="X601" s="63"/>
      <c r="Y601" s="63"/>
      <c r="AA601" s="352"/>
      <c r="AB601" s="311"/>
      <c r="AC601" s="353"/>
    </row>
    <row r="602" spans="13:29" ht="15">
      <c r="M602" s="62"/>
      <c r="N602" s="62"/>
      <c r="O602" s="62"/>
      <c r="P602" s="62"/>
      <c r="Q602" s="62"/>
      <c r="R602" s="62"/>
      <c r="S602" s="62"/>
      <c r="T602" s="62"/>
      <c r="U602" s="62"/>
      <c r="V602" s="63"/>
      <c r="W602" s="63"/>
      <c r="X602" s="63"/>
      <c r="Y602" s="63"/>
      <c r="AA602" s="352"/>
      <c r="AB602" s="311"/>
      <c r="AC602" s="353"/>
    </row>
    <row r="603" spans="13:29" ht="15">
      <c r="M603" s="62"/>
      <c r="N603" s="62"/>
      <c r="O603" s="62"/>
      <c r="P603" s="62"/>
      <c r="Q603" s="62"/>
      <c r="R603" s="62"/>
      <c r="S603" s="62"/>
      <c r="T603" s="62"/>
      <c r="U603" s="62"/>
      <c r="V603" s="63"/>
      <c r="W603" s="63"/>
      <c r="X603" s="63"/>
      <c r="Y603" s="63"/>
      <c r="AA603" s="352"/>
      <c r="AB603" s="311"/>
      <c r="AC603" s="353"/>
    </row>
    <row r="604" spans="13:29" ht="15">
      <c r="M604" s="62"/>
      <c r="N604" s="62"/>
      <c r="O604" s="62"/>
      <c r="P604" s="62"/>
      <c r="Q604" s="62"/>
      <c r="R604" s="62"/>
      <c r="S604" s="62"/>
      <c r="T604" s="62"/>
      <c r="U604" s="62"/>
      <c r="V604" s="63"/>
      <c r="W604" s="63"/>
      <c r="X604" s="63"/>
      <c r="Y604" s="63"/>
      <c r="AA604" s="352"/>
      <c r="AB604" s="311"/>
      <c r="AC604" s="353"/>
    </row>
    <row r="605" spans="13:29" ht="15">
      <c r="M605" s="62"/>
      <c r="N605" s="62"/>
      <c r="O605" s="62"/>
      <c r="P605" s="62"/>
      <c r="Q605" s="62"/>
      <c r="R605" s="62"/>
      <c r="S605" s="62"/>
      <c r="T605" s="62"/>
      <c r="U605" s="62"/>
      <c r="V605" s="63"/>
      <c r="W605" s="63"/>
      <c r="X605" s="63"/>
      <c r="Y605" s="63"/>
      <c r="AA605" s="352"/>
      <c r="AB605" s="311"/>
      <c r="AC605" s="353"/>
    </row>
    <row r="606" spans="13:29" ht="15">
      <c r="M606" s="62"/>
      <c r="N606" s="62"/>
      <c r="O606" s="62"/>
      <c r="P606" s="62"/>
      <c r="Q606" s="62"/>
      <c r="R606" s="62"/>
      <c r="S606" s="62"/>
      <c r="T606" s="62"/>
      <c r="U606" s="62"/>
      <c r="V606" s="63"/>
      <c r="W606" s="63"/>
      <c r="X606" s="63"/>
      <c r="Y606" s="63"/>
      <c r="AA606" s="352"/>
      <c r="AB606" s="311"/>
      <c r="AC606" s="353"/>
    </row>
    <row r="607" spans="13:29" ht="15">
      <c r="M607" s="62"/>
      <c r="N607" s="62"/>
      <c r="O607" s="62"/>
      <c r="P607" s="62"/>
      <c r="Q607" s="62"/>
      <c r="R607" s="62"/>
      <c r="S607" s="62"/>
      <c r="T607" s="62"/>
      <c r="U607" s="62"/>
      <c r="V607" s="63"/>
      <c r="W607" s="63"/>
      <c r="X607" s="63"/>
      <c r="Y607" s="63"/>
      <c r="AA607" s="352"/>
      <c r="AB607" s="311"/>
      <c r="AC607" s="353"/>
    </row>
    <row r="608" spans="13:29" ht="15">
      <c r="M608" s="62"/>
      <c r="N608" s="62"/>
      <c r="O608" s="62"/>
      <c r="P608" s="62"/>
      <c r="Q608" s="62"/>
      <c r="R608" s="62"/>
      <c r="S608" s="62"/>
      <c r="T608" s="62"/>
      <c r="U608" s="62"/>
      <c r="V608" s="63"/>
      <c r="W608" s="63"/>
      <c r="X608" s="63"/>
      <c r="Y608" s="63"/>
      <c r="AA608" s="352"/>
      <c r="AB608" s="311"/>
      <c r="AC608" s="353"/>
    </row>
    <row r="609" spans="13:29" ht="15">
      <c r="M609" s="62"/>
      <c r="N609" s="62"/>
      <c r="O609" s="62"/>
      <c r="P609" s="62"/>
      <c r="Q609" s="62"/>
      <c r="R609" s="62"/>
      <c r="S609" s="62"/>
      <c r="T609" s="62"/>
      <c r="U609" s="62"/>
      <c r="V609" s="63"/>
      <c r="W609" s="63"/>
      <c r="X609" s="63"/>
      <c r="Y609" s="63"/>
      <c r="AA609" s="352"/>
      <c r="AB609" s="311"/>
      <c r="AC609" s="353"/>
    </row>
    <row r="610" spans="13:29" ht="15">
      <c r="M610" s="62"/>
      <c r="N610" s="62"/>
      <c r="O610" s="62"/>
      <c r="P610" s="62"/>
      <c r="Q610" s="62"/>
      <c r="R610" s="62"/>
      <c r="S610" s="62"/>
      <c r="T610" s="62"/>
      <c r="U610" s="62"/>
      <c r="V610" s="63"/>
      <c r="W610" s="63"/>
      <c r="X610" s="63"/>
      <c r="Y610" s="63"/>
      <c r="AA610" s="352"/>
      <c r="AB610" s="311"/>
      <c r="AC610" s="353"/>
    </row>
    <row r="611" spans="13:29" ht="15">
      <c r="M611" s="62"/>
      <c r="N611" s="62"/>
      <c r="O611" s="62"/>
      <c r="P611" s="62"/>
      <c r="Q611" s="62"/>
      <c r="R611" s="62"/>
      <c r="S611" s="62"/>
      <c r="T611" s="62"/>
      <c r="U611" s="62"/>
      <c r="V611" s="63"/>
      <c r="W611" s="63"/>
      <c r="X611" s="63"/>
      <c r="Y611" s="63"/>
      <c r="AA611" s="352"/>
      <c r="AB611" s="311"/>
      <c r="AC611" s="353"/>
    </row>
    <row r="612" spans="13:29" ht="15">
      <c r="M612" s="62"/>
      <c r="N612" s="62"/>
      <c r="O612" s="62"/>
      <c r="P612" s="62"/>
      <c r="Q612" s="62"/>
      <c r="R612" s="62"/>
      <c r="S612" s="62"/>
      <c r="T612" s="62"/>
      <c r="U612" s="62"/>
      <c r="V612" s="63"/>
      <c r="W612" s="63"/>
      <c r="X612" s="63"/>
      <c r="Y612" s="63"/>
      <c r="AA612" s="352"/>
      <c r="AB612" s="311"/>
      <c r="AC612" s="353"/>
    </row>
    <row r="613" spans="13:29" ht="15">
      <c r="M613" s="62"/>
      <c r="N613" s="62"/>
      <c r="O613" s="62"/>
      <c r="P613" s="62"/>
      <c r="Q613" s="62"/>
      <c r="R613" s="62"/>
      <c r="S613" s="62"/>
      <c r="T613" s="62"/>
      <c r="U613" s="62"/>
      <c r="V613" s="63"/>
      <c r="W613" s="63"/>
      <c r="X613" s="63"/>
      <c r="Y613" s="63"/>
      <c r="AA613" s="352"/>
      <c r="AB613" s="311"/>
      <c r="AC613" s="353"/>
    </row>
    <row r="614" spans="13:29" ht="15">
      <c r="M614" s="62"/>
      <c r="N614" s="62"/>
      <c r="O614" s="62"/>
      <c r="P614" s="62"/>
      <c r="Q614" s="62"/>
      <c r="R614" s="62"/>
      <c r="S614" s="62"/>
      <c r="T614" s="62"/>
      <c r="U614" s="62"/>
      <c r="V614" s="63"/>
      <c r="W614" s="63"/>
      <c r="X614" s="63"/>
      <c r="Y614" s="63"/>
      <c r="AA614" s="352"/>
      <c r="AB614" s="311"/>
      <c r="AC614" s="353"/>
    </row>
    <row r="615" spans="13:29" ht="15">
      <c r="M615" s="62"/>
      <c r="N615" s="62"/>
      <c r="O615" s="62"/>
      <c r="P615" s="62"/>
      <c r="Q615" s="62"/>
      <c r="R615" s="62"/>
      <c r="S615" s="62"/>
      <c r="T615" s="62"/>
      <c r="U615" s="62"/>
      <c r="V615" s="63"/>
      <c r="W615" s="63"/>
      <c r="X615" s="63"/>
      <c r="Y615" s="63"/>
      <c r="AA615" s="352"/>
      <c r="AB615" s="311"/>
      <c r="AC615" s="353"/>
    </row>
    <row r="616" spans="13:29" ht="15">
      <c r="M616" s="62"/>
      <c r="N616" s="62"/>
      <c r="O616" s="62"/>
      <c r="P616" s="62"/>
      <c r="Q616" s="62"/>
      <c r="R616" s="62"/>
      <c r="S616" s="62"/>
      <c r="T616" s="62"/>
      <c r="U616" s="62"/>
      <c r="V616" s="63"/>
      <c r="W616" s="63"/>
      <c r="X616" s="63"/>
      <c r="Y616" s="63"/>
      <c r="AA616" s="352"/>
      <c r="AB616" s="311"/>
      <c r="AC616" s="353"/>
    </row>
    <row r="617" spans="13:29" ht="15">
      <c r="M617" s="62"/>
      <c r="N617" s="62"/>
      <c r="O617" s="62"/>
      <c r="P617" s="62"/>
      <c r="Q617" s="62"/>
      <c r="R617" s="62"/>
      <c r="S617" s="62"/>
      <c r="T617" s="62"/>
      <c r="U617" s="62"/>
      <c r="V617" s="63"/>
      <c r="W617" s="63"/>
      <c r="X617" s="63"/>
      <c r="Y617" s="63"/>
      <c r="AA617" s="352"/>
      <c r="AB617" s="311"/>
      <c r="AC617" s="353"/>
    </row>
    <row r="618" spans="13:29" ht="15">
      <c r="M618" s="62"/>
      <c r="N618" s="62"/>
      <c r="O618" s="62"/>
      <c r="P618" s="62"/>
      <c r="Q618" s="62"/>
      <c r="R618" s="62"/>
      <c r="S618" s="62"/>
      <c r="T618" s="62"/>
      <c r="U618" s="62"/>
      <c r="V618" s="63"/>
      <c r="W618" s="63"/>
      <c r="X618" s="63"/>
      <c r="Y618" s="63"/>
      <c r="AA618" s="352"/>
      <c r="AB618" s="311"/>
      <c r="AC618" s="353"/>
    </row>
    <row r="619" spans="13:29" ht="15">
      <c r="M619" s="62"/>
      <c r="N619" s="62"/>
      <c r="O619" s="62"/>
      <c r="P619" s="62"/>
      <c r="Q619" s="62"/>
      <c r="R619" s="62"/>
      <c r="S619" s="62"/>
      <c r="T619" s="62"/>
      <c r="U619" s="62"/>
      <c r="V619" s="63"/>
      <c r="W619" s="63"/>
      <c r="X619" s="63"/>
      <c r="Y619" s="63"/>
      <c r="AA619" s="352"/>
      <c r="AB619" s="311"/>
      <c r="AC619" s="353"/>
    </row>
    <row r="620" spans="13:29" ht="15">
      <c r="M620" s="62"/>
      <c r="N620" s="62"/>
      <c r="O620" s="62"/>
      <c r="P620" s="62"/>
      <c r="Q620" s="62"/>
      <c r="R620" s="62"/>
      <c r="S620" s="62"/>
      <c r="T620" s="62"/>
      <c r="U620" s="62"/>
      <c r="V620" s="63"/>
      <c r="W620" s="63"/>
      <c r="X620" s="63"/>
      <c r="Y620" s="63"/>
      <c r="AA620" s="352"/>
      <c r="AB620" s="311"/>
      <c r="AC620" s="353"/>
    </row>
    <row r="621" spans="13:29" ht="15">
      <c r="M621" s="62"/>
      <c r="N621" s="62"/>
      <c r="O621" s="62"/>
      <c r="P621" s="62"/>
      <c r="Q621" s="62"/>
      <c r="R621" s="62"/>
      <c r="S621" s="62"/>
      <c r="T621" s="62"/>
      <c r="U621" s="62"/>
      <c r="V621" s="63"/>
      <c r="W621" s="63"/>
      <c r="X621" s="63"/>
      <c r="Y621" s="63"/>
      <c r="AA621" s="352"/>
      <c r="AB621" s="311"/>
      <c r="AC621" s="353"/>
    </row>
    <row r="622" spans="13:29" ht="15">
      <c r="M622" s="62"/>
      <c r="N622" s="62"/>
      <c r="O622" s="62"/>
      <c r="P622" s="62"/>
      <c r="Q622" s="62"/>
      <c r="R622" s="62"/>
      <c r="S622" s="62"/>
      <c r="T622" s="62"/>
      <c r="U622" s="62"/>
      <c r="V622" s="63"/>
      <c r="W622" s="63"/>
      <c r="X622" s="63"/>
      <c r="Y622" s="63"/>
      <c r="AA622" s="352"/>
      <c r="AB622" s="311"/>
      <c r="AC622" s="353"/>
    </row>
    <row r="623" spans="13:29" ht="15">
      <c r="M623" s="62"/>
      <c r="N623" s="62"/>
      <c r="O623" s="62"/>
      <c r="P623" s="62"/>
      <c r="Q623" s="62"/>
      <c r="R623" s="62"/>
      <c r="S623" s="62"/>
      <c r="T623" s="62"/>
      <c r="U623" s="62"/>
      <c r="V623" s="63"/>
      <c r="W623" s="63"/>
      <c r="X623" s="63"/>
      <c r="Y623" s="63"/>
      <c r="AA623" s="352"/>
      <c r="AB623" s="311"/>
      <c r="AC623" s="353"/>
    </row>
    <row r="624" spans="13:29" ht="15">
      <c r="M624" s="62"/>
      <c r="N624" s="62"/>
      <c r="O624" s="62"/>
      <c r="P624" s="62"/>
      <c r="Q624" s="62"/>
      <c r="R624" s="62"/>
      <c r="S624" s="62"/>
      <c r="T624" s="62"/>
      <c r="U624" s="62"/>
      <c r="V624" s="63"/>
      <c r="W624" s="63"/>
      <c r="X624" s="63"/>
      <c r="Y624" s="63"/>
      <c r="AA624" s="352"/>
      <c r="AB624" s="311"/>
      <c r="AC624" s="353"/>
    </row>
    <row r="625" spans="13:29" ht="15">
      <c r="M625" s="62"/>
      <c r="N625" s="62"/>
      <c r="O625" s="62"/>
      <c r="P625" s="62"/>
      <c r="Q625" s="62"/>
      <c r="R625" s="62"/>
      <c r="S625" s="62"/>
      <c r="T625" s="62"/>
      <c r="U625" s="62"/>
      <c r="V625" s="63"/>
      <c r="W625" s="63"/>
      <c r="X625" s="63"/>
      <c r="Y625" s="63"/>
      <c r="AA625" s="352"/>
      <c r="AB625" s="311"/>
      <c r="AC625" s="353"/>
    </row>
    <row r="626" spans="13:29" ht="15">
      <c r="M626" s="62"/>
      <c r="N626" s="62"/>
      <c r="O626" s="62"/>
      <c r="P626" s="62"/>
      <c r="Q626" s="62"/>
      <c r="R626" s="62"/>
      <c r="S626" s="62"/>
      <c r="T626" s="62"/>
      <c r="U626" s="62"/>
      <c r="V626" s="63"/>
      <c r="W626" s="63"/>
      <c r="X626" s="63"/>
      <c r="Y626" s="63"/>
      <c r="AA626" s="352"/>
      <c r="AB626" s="311"/>
      <c r="AC626" s="353"/>
    </row>
    <row r="627" spans="13:29" ht="15">
      <c r="M627" s="62"/>
      <c r="N627" s="62"/>
      <c r="O627" s="62"/>
      <c r="P627" s="62"/>
      <c r="Q627" s="62"/>
      <c r="R627" s="62"/>
      <c r="S627" s="62"/>
      <c r="T627" s="62"/>
      <c r="U627" s="62"/>
      <c r="V627" s="63"/>
      <c r="W627" s="63"/>
      <c r="X627" s="63"/>
      <c r="Y627" s="63"/>
      <c r="AA627" s="352"/>
      <c r="AB627" s="311"/>
      <c r="AC627" s="353"/>
    </row>
    <row r="628" spans="13:29" ht="15">
      <c r="M628" s="62"/>
      <c r="N628" s="62"/>
      <c r="O628" s="62"/>
      <c r="P628" s="62"/>
      <c r="Q628" s="62"/>
      <c r="R628" s="62"/>
      <c r="S628" s="62"/>
      <c r="T628" s="62"/>
      <c r="U628" s="62"/>
      <c r="V628" s="63"/>
      <c r="W628" s="63"/>
      <c r="X628" s="63"/>
      <c r="Y628" s="63"/>
      <c r="AA628" s="352"/>
      <c r="AB628" s="311"/>
      <c r="AC628" s="353"/>
    </row>
    <row r="629" spans="13:29" ht="15">
      <c r="M629" s="62"/>
      <c r="N629" s="62"/>
      <c r="O629" s="62"/>
      <c r="P629" s="62"/>
      <c r="Q629" s="62"/>
      <c r="R629" s="62"/>
      <c r="S629" s="62"/>
      <c r="T629" s="62"/>
      <c r="U629" s="62"/>
      <c r="V629" s="63"/>
      <c r="W629" s="63"/>
      <c r="X629" s="63"/>
      <c r="Y629" s="63"/>
      <c r="AA629" s="352"/>
      <c r="AB629" s="311"/>
      <c r="AC629" s="353"/>
    </row>
    <row r="630" spans="13:29" ht="15">
      <c r="M630" s="62"/>
      <c r="N630" s="62"/>
      <c r="O630" s="62"/>
      <c r="P630" s="62"/>
      <c r="Q630" s="62"/>
      <c r="R630" s="62"/>
      <c r="S630" s="62"/>
      <c r="T630" s="62"/>
      <c r="U630" s="62"/>
      <c r="V630" s="63"/>
      <c r="W630" s="63"/>
      <c r="X630" s="63"/>
      <c r="Y630" s="63"/>
      <c r="AA630" s="352"/>
      <c r="AB630" s="311"/>
      <c r="AC630" s="353"/>
    </row>
    <row r="631" spans="13:29" ht="15">
      <c r="M631" s="62"/>
      <c r="N631" s="62"/>
      <c r="O631" s="62"/>
      <c r="P631" s="62"/>
      <c r="Q631" s="62"/>
      <c r="R631" s="62"/>
      <c r="S631" s="62"/>
      <c r="T631" s="62"/>
      <c r="U631" s="62"/>
      <c r="V631" s="63"/>
      <c r="W631" s="63"/>
      <c r="X631" s="63"/>
      <c r="Y631" s="63"/>
      <c r="AA631" s="352"/>
      <c r="AB631" s="311"/>
      <c r="AC631" s="353"/>
    </row>
    <row r="632" spans="13:29" ht="15">
      <c r="M632" s="62"/>
      <c r="N632" s="62"/>
      <c r="O632" s="62"/>
      <c r="P632" s="62"/>
      <c r="Q632" s="62"/>
      <c r="R632" s="62"/>
      <c r="S632" s="62"/>
      <c r="T632" s="62"/>
      <c r="U632" s="62"/>
      <c r="V632" s="63"/>
      <c r="W632" s="63"/>
      <c r="X632" s="63"/>
      <c r="Y632" s="63"/>
      <c r="AA632" s="352"/>
      <c r="AB632" s="311"/>
      <c r="AC632" s="353"/>
    </row>
    <row r="633" spans="13:29" ht="15">
      <c r="M633" s="62"/>
      <c r="N633" s="62"/>
      <c r="O633" s="62"/>
      <c r="P633" s="62"/>
      <c r="Q633" s="62"/>
      <c r="R633" s="62"/>
      <c r="S633" s="62"/>
      <c r="T633" s="62"/>
      <c r="U633" s="62"/>
      <c r="V633" s="63"/>
      <c r="W633" s="63"/>
      <c r="X633" s="63"/>
      <c r="Y633" s="63"/>
      <c r="AA633" s="352"/>
      <c r="AB633" s="311"/>
      <c r="AC633" s="353"/>
    </row>
    <row r="634" spans="13:29" ht="15">
      <c r="M634" s="62"/>
      <c r="N634" s="62"/>
      <c r="O634" s="62"/>
      <c r="P634" s="62"/>
      <c r="Q634" s="62"/>
      <c r="R634" s="62"/>
      <c r="S634" s="62"/>
      <c r="T634" s="62"/>
      <c r="U634" s="62"/>
      <c r="V634" s="63"/>
      <c r="W634" s="63"/>
      <c r="X634" s="63"/>
      <c r="Y634" s="63"/>
      <c r="AA634" s="352"/>
      <c r="AB634" s="311"/>
      <c r="AC634" s="353"/>
    </row>
    <row r="635" spans="13:29" ht="15">
      <c r="M635" s="62"/>
      <c r="N635" s="62"/>
      <c r="O635" s="62"/>
      <c r="P635" s="62"/>
      <c r="Q635" s="62"/>
      <c r="R635" s="62"/>
      <c r="S635" s="62"/>
      <c r="T635" s="62"/>
      <c r="U635" s="62"/>
      <c r="V635" s="63"/>
      <c r="W635" s="63"/>
      <c r="X635" s="63"/>
      <c r="Y635" s="63"/>
      <c r="AA635" s="352"/>
      <c r="AB635" s="311"/>
      <c r="AC635" s="353"/>
    </row>
    <row r="636" spans="13:29" ht="15">
      <c r="M636" s="62"/>
      <c r="N636" s="62"/>
      <c r="O636" s="62"/>
      <c r="P636" s="62"/>
      <c r="Q636" s="62"/>
      <c r="R636" s="62"/>
      <c r="S636" s="62"/>
      <c r="T636" s="62"/>
      <c r="U636" s="62"/>
      <c r="V636" s="63"/>
      <c r="W636" s="63"/>
      <c r="X636" s="63"/>
      <c r="Y636" s="63"/>
      <c r="AA636" s="352"/>
      <c r="AB636" s="311"/>
      <c r="AC636" s="353"/>
    </row>
    <row r="637" spans="13:29" ht="15">
      <c r="M637" s="62"/>
      <c r="N637" s="62"/>
      <c r="O637" s="62"/>
      <c r="P637" s="62"/>
      <c r="Q637" s="62"/>
      <c r="R637" s="62"/>
      <c r="S637" s="62"/>
      <c r="T637" s="62"/>
      <c r="U637" s="62"/>
      <c r="V637" s="63"/>
      <c r="W637" s="63"/>
      <c r="X637" s="63"/>
      <c r="Y637" s="63"/>
      <c r="AA637" s="352"/>
      <c r="AB637" s="311"/>
      <c r="AC637" s="353"/>
    </row>
    <row r="638" spans="13:29" ht="15">
      <c r="M638" s="62"/>
      <c r="N638" s="62"/>
      <c r="O638" s="62"/>
      <c r="P638" s="62"/>
      <c r="Q638" s="62"/>
      <c r="R638" s="62"/>
      <c r="S638" s="62"/>
      <c r="T638" s="62"/>
      <c r="U638" s="62"/>
      <c r="V638" s="63"/>
      <c r="W638" s="63"/>
      <c r="X638" s="63"/>
      <c r="Y638" s="63"/>
      <c r="AA638" s="352"/>
      <c r="AB638" s="311"/>
      <c r="AC638" s="353"/>
    </row>
    <row r="639" spans="13:29" ht="15">
      <c r="M639" s="62"/>
      <c r="N639" s="62"/>
      <c r="O639" s="62"/>
      <c r="P639" s="62"/>
      <c r="Q639" s="62"/>
      <c r="R639" s="62"/>
      <c r="S639" s="62"/>
      <c r="T639" s="62"/>
      <c r="U639" s="62"/>
      <c r="V639" s="63"/>
      <c r="W639" s="63"/>
      <c r="X639" s="63"/>
      <c r="Y639" s="63"/>
      <c r="AA639" s="352"/>
      <c r="AB639" s="311"/>
      <c r="AC639" s="353"/>
    </row>
    <row r="640" spans="13:29" ht="15">
      <c r="M640" s="62"/>
      <c r="N640" s="62"/>
      <c r="O640" s="62"/>
      <c r="P640" s="62"/>
      <c r="Q640" s="62"/>
      <c r="R640" s="62"/>
      <c r="S640" s="62"/>
      <c r="T640" s="62"/>
      <c r="U640" s="62"/>
      <c r="V640" s="63"/>
      <c r="W640" s="63"/>
      <c r="X640" s="63"/>
      <c r="Y640" s="63"/>
      <c r="AA640" s="352"/>
      <c r="AB640" s="311"/>
      <c r="AC640" s="353"/>
    </row>
    <row r="641" spans="13:29" ht="15">
      <c r="M641" s="62"/>
      <c r="N641" s="62"/>
      <c r="O641" s="62"/>
      <c r="P641" s="62"/>
      <c r="Q641" s="62"/>
      <c r="R641" s="62"/>
      <c r="S641" s="62"/>
      <c r="T641" s="62"/>
      <c r="U641" s="62"/>
      <c r="V641" s="63"/>
      <c r="W641" s="63"/>
      <c r="X641" s="63"/>
      <c r="Y641" s="63"/>
      <c r="AA641" s="352"/>
      <c r="AB641" s="311"/>
      <c r="AC641" s="353"/>
    </row>
    <row r="642" spans="13:29" ht="15">
      <c r="M642" s="62"/>
      <c r="N642" s="62"/>
      <c r="O642" s="62"/>
      <c r="P642" s="62"/>
      <c r="Q642" s="62"/>
      <c r="R642" s="62"/>
      <c r="S642" s="62"/>
      <c r="T642" s="62"/>
      <c r="U642" s="62"/>
      <c r="V642" s="63"/>
      <c r="W642" s="63"/>
      <c r="X642" s="63"/>
      <c r="Y642" s="63"/>
      <c r="AA642" s="352"/>
      <c r="AB642" s="311"/>
      <c r="AC642" s="353"/>
    </row>
    <row r="643" spans="13:29" ht="15">
      <c r="M643" s="62"/>
      <c r="N643" s="62"/>
      <c r="O643" s="62"/>
      <c r="P643" s="62"/>
      <c r="Q643" s="62"/>
      <c r="R643" s="62"/>
      <c r="S643" s="62"/>
      <c r="T643" s="62"/>
      <c r="U643" s="62"/>
      <c r="V643" s="63"/>
      <c r="W643" s="63"/>
      <c r="X643" s="63"/>
      <c r="Y643" s="63"/>
      <c r="AA643" s="352"/>
      <c r="AB643" s="311"/>
      <c r="AC643" s="353"/>
    </row>
    <row r="644" spans="13:29" ht="15">
      <c r="M644" s="62"/>
      <c r="N644" s="62"/>
      <c r="O644" s="62"/>
      <c r="P644" s="62"/>
      <c r="Q644" s="62"/>
      <c r="R644" s="62"/>
      <c r="S644" s="62"/>
      <c r="T644" s="62"/>
      <c r="U644" s="62"/>
      <c r="V644" s="63"/>
      <c r="W644" s="63"/>
      <c r="X644" s="63"/>
      <c r="Y644" s="63"/>
      <c r="AA644" s="352"/>
      <c r="AB644" s="311"/>
      <c r="AC644" s="353"/>
    </row>
    <row r="645" spans="13:29" ht="15">
      <c r="M645" s="62"/>
      <c r="N645" s="62"/>
      <c r="O645" s="62"/>
      <c r="P645" s="62"/>
      <c r="Q645" s="62"/>
      <c r="R645" s="62"/>
      <c r="S645" s="62"/>
      <c r="T645" s="62"/>
      <c r="U645" s="62"/>
      <c r="V645" s="63"/>
      <c r="W645" s="63"/>
      <c r="X645" s="63"/>
      <c r="Y645" s="63"/>
      <c r="AA645" s="352"/>
      <c r="AB645" s="311"/>
      <c r="AC645" s="353"/>
    </row>
    <row r="646" spans="13:29" ht="15">
      <c r="M646" s="62"/>
      <c r="N646" s="62"/>
      <c r="O646" s="62"/>
      <c r="P646" s="62"/>
      <c r="Q646" s="62"/>
      <c r="R646" s="62"/>
      <c r="S646" s="62"/>
      <c r="T646" s="62"/>
      <c r="U646" s="62"/>
      <c r="V646" s="63"/>
      <c r="W646" s="63"/>
      <c r="X646" s="63"/>
      <c r="Y646" s="63"/>
      <c r="AA646" s="352"/>
      <c r="AB646" s="311"/>
      <c r="AC646" s="353"/>
    </row>
    <row r="647" spans="13:29" ht="15">
      <c r="M647" s="62"/>
      <c r="N647" s="62"/>
      <c r="O647" s="62"/>
      <c r="P647" s="62"/>
      <c r="Q647" s="62"/>
      <c r="R647" s="62"/>
      <c r="S647" s="62"/>
      <c r="T647" s="62"/>
      <c r="U647" s="62"/>
      <c r="V647" s="63"/>
      <c r="W647" s="63"/>
      <c r="X647" s="63"/>
      <c r="Y647" s="63"/>
      <c r="AA647" s="352"/>
      <c r="AB647" s="311"/>
      <c r="AC647" s="353"/>
    </row>
    <row r="648" spans="13:29" ht="15">
      <c r="M648" s="62"/>
      <c r="N648" s="62"/>
      <c r="O648" s="62"/>
      <c r="P648" s="62"/>
      <c r="Q648" s="62"/>
      <c r="R648" s="62"/>
      <c r="S648" s="62"/>
      <c r="T648" s="62"/>
      <c r="U648" s="62"/>
      <c r="V648" s="63"/>
      <c r="W648" s="63"/>
      <c r="X648" s="63"/>
      <c r="Y648" s="63"/>
      <c r="AA648" s="352"/>
      <c r="AB648" s="311"/>
      <c r="AC648" s="353"/>
    </row>
    <row r="649" spans="13:29" ht="15">
      <c r="M649" s="62"/>
      <c r="N649" s="62"/>
      <c r="O649" s="62"/>
      <c r="P649" s="62"/>
      <c r="Q649" s="62"/>
      <c r="R649" s="62"/>
      <c r="S649" s="62"/>
      <c r="T649" s="62"/>
      <c r="U649" s="62"/>
      <c r="V649" s="63"/>
      <c r="W649" s="63"/>
      <c r="X649" s="63"/>
      <c r="Y649" s="63"/>
      <c r="AA649" s="352"/>
      <c r="AB649" s="311"/>
      <c r="AC649" s="353"/>
    </row>
    <row r="650" spans="13:29" ht="15">
      <c r="M650" s="62"/>
      <c r="N650" s="62"/>
      <c r="O650" s="62"/>
      <c r="P650" s="62"/>
      <c r="Q650" s="62"/>
      <c r="R650" s="62"/>
      <c r="S650" s="62"/>
      <c r="T650" s="62"/>
      <c r="U650" s="62"/>
      <c r="V650" s="63"/>
      <c r="W650" s="63"/>
      <c r="X650" s="63"/>
      <c r="Y650" s="63"/>
      <c r="AA650" s="352"/>
      <c r="AB650" s="311"/>
      <c r="AC650" s="353"/>
    </row>
    <row r="651" spans="13:29" ht="15">
      <c r="M651" s="62"/>
      <c r="N651" s="62"/>
      <c r="O651" s="62"/>
      <c r="P651" s="62"/>
      <c r="Q651" s="62"/>
      <c r="R651" s="62"/>
      <c r="S651" s="62"/>
      <c r="T651" s="62"/>
      <c r="U651" s="62"/>
      <c r="V651" s="63"/>
      <c r="W651" s="63"/>
      <c r="X651" s="63"/>
      <c r="Y651" s="63"/>
      <c r="AA651" s="352"/>
      <c r="AB651" s="311"/>
      <c r="AC651" s="353"/>
    </row>
    <row r="652" spans="13:29" ht="15">
      <c r="M652" s="62"/>
      <c r="N652" s="62"/>
      <c r="O652" s="62"/>
      <c r="P652" s="62"/>
      <c r="Q652" s="62"/>
      <c r="R652" s="62"/>
      <c r="S652" s="62"/>
      <c r="T652" s="62"/>
      <c r="U652" s="62"/>
      <c r="V652" s="63"/>
      <c r="W652" s="63"/>
      <c r="X652" s="63"/>
      <c r="Y652" s="63"/>
      <c r="AA652" s="352"/>
      <c r="AB652" s="311"/>
      <c r="AC652" s="353"/>
    </row>
    <row r="653" spans="13:29" ht="15">
      <c r="M653" s="62"/>
      <c r="N653" s="62"/>
      <c r="O653" s="62"/>
      <c r="P653" s="62"/>
      <c r="Q653" s="62"/>
      <c r="R653" s="62"/>
      <c r="S653" s="62"/>
      <c r="T653" s="62"/>
      <c r="U653" s="62"/>
      <c r="V653" s="63"/>
      <c r="W653" s="63"/>
      <c r="X653" s="63"/>
      <c r="Y653" s="63"/>
      <c r="AA653" s="352"/>
      <c r="AB653" s="311"/>
      <c r="AC653" s="353"/>
    </row>
    <row r="654" spans="13:29" ht="15">
      <c r="M654" s="62"/>
      <c r="N654" s="62"/>
      <c r="O654" s="62"/>
      <c r="P654" s="62"/>
      <c r="Q654" s="62"/>
      <c r="R654" s="62"/>
      <c r="S654" s="62"/>
      <c r="T654" s="62"/>
      <c r="U654" s="62"/>
      <c r="V654" s="63"/>
      <c r="W654" s="63"/>
      <c r="X654" s="63"/>
      <c r="Y654" s="63"/>
      <c r="AA654" s="352"/>
      <c r="AB654" s="311"/>
      <c r="AC654" s="353"/>
    </row>
    <row r="655" spans="13:29" ht="15">
      <c r="M655" s="62"/>
      <c r="N655" s="62"/>
      <c r="O655" s="62"/>
      <c r="P655" s="62"/>
      <c r="Q655" s="62"/>
      <c r="R655" s="62"/>
      <c r="S655" s="62"/>
      <c r="T655" s="62"/>
      <c r="U655" s="62"/>
      <c r="V655" s="63"/>
      <c r="W655" s="63"/>
      <c r="X655" s="63"/>
      <c r="Y655" s="63"/>
      <c r="AA655" s="352"/>
      <c r="AB655" s="311"/>
      <c r="AC655" s="353"/>
    </row>
    <row r="656" spans="13:29" ht="15">
      <c r="M656" s="62"/>
      <c r="N656" s="62"/>
      <c r="O656" s="62"/>
      <c r="P656" s="62"/>
      <c r="Q656" s="62"/>
      <c r="R656" s="62"/>
      <c r="S656" s="62"/>
      <c r="T656" s="62"/>
      <c r="U656" s="62"/>
      <c r="V656" s="63"/>
      <c r="W656" s="63"/>
      <c r="X656" s="63"/>
      <c r="Y656" s="63"/>
      <c r="AA656" s="352"/>
      <c r="AB656" s="311"/>
      <c r="AC656" s="353"/>
    </row>
    <row r="657" spans="13:29" ht="15">
      <c r="M657" s="62"/>
      <c r="N657" s="62"/>
      <c r="O657" s="62"/>
      <c r="P657" s="62"/>
      <c r="Q657" s="62"/>
      <c r="R657" s="62"/>
      <c r="S657" s="62"/>
      <c r="T657" s="62"/>
      <c r="U657" s="62"/>
      <c r="V657" s="63"/>
      <c r="W657" s="63"/>
      <c r="X657" s="63"/>
      <c r="Y657" s="63"/>
      <c r="AA657" s="352"/>
      <c r="AB657" s="311"/>
      <c r="AC657" s="353"/>
    </row>
    <row r="658" spans="13:29" ht="15">
      <c r="M658" s="62"/>
      <c r="N658" s="62"/>
      <c r="O658" s="62"/>
      <c r="P658" s="62"/>
      <c r="Q658" s="62"/>
      <c r="R658" s="62"/>
      <c r="S658" s="62"/>
      <c r="T658" s="62"/>
      <c r="U658" s="62"/>
      <c r="V658" s="63"/>
      <c r="W658" s="63"/>
      <c r="X658" s="63"/>
      <c r="Y658" s="63"/>
      <c r="AA658" s="352"/>
      <c r="AB658" s="311"/>
      <c r="AC658" s="353"/>
    </row>
    <row r="659" spans="13:29" ht="15">
      <c r="M659" s="62"/>
      <c r="N659" s="62"/>
      <c r="O659" s="62"/>
      <c r="P659" s="62"/>
      <c r="Q659" s="62"/>
      <c r="R659" s="62"/>
      <c r="S659" s="62"/>
      <c r="T659" s="62"/>
      <c r="U659" s="62"/>
      <c r="V659" s="63"/>
      <c r="W659" s="63"/>
      <c r="X659" s="63"/>
      <c r="Y659" s="63"/>
      <c r="AA659" s="352"/>
      <c r="AB659" s="311"/>
      <c r="AC659" s="353"/>
    </row>
    <row r="660" spans="13:29" ht="15">
      <c r="M660" s="62"/>
      <c r="N660" s="62"/>
      <c r="O660" s="62"/>
      <c r="P660" s="62"/>
      <c r="Q660" s="62"/>
      <c r="R660" s="62"/>
      <c r="S660" s="62"/>
      <c r="T660" s="62"/>
      <c r="U660" s="62"/>
      <c r="V660" s="63"/>
      <c r="W660" s="63"/>
      <c r="X660" s="63"/>
      <c r="Y660" s="63"/>
      <c r="AA660" s="352"/>
      <c r="AB660" s="311"/>
      <c r="AC660" s="353"/>
    </row>
    <row r="661" spans="13:29" ht="15">
      <c r="M661" s="62"/>
      <c r="N661" s="62"/>
      <c r="O661" s="62"/>
      <c r="P661" s="62"/>
      <c r="Q661" s="62"/>
      <c r="R661" s="62"/>
      <c r="S661" s="62"/>
      <c r="T661" s="62"/>
      <c r="U661" s="62"/>
      <c r="V661" s="63"/>
      <c r="W661" s="63"/>
      <c r="X661" s="63"/>
      <c r="Y661" s="63"/>
      <c r="AA661" s="352"/>
      <c r="AB661" s="311"/>
      <c r="AC661" s="353"/>
    </row>
    <row r="662" spans="13:29" ht="15">
      <c r="M662" s="62"/>
      <c r="N662" s="62"/>
      <c r="O662" s="62"/>
      <c r="P662" s="62"/>
      <c r="Q662" s="62"/>
      <c r="R662" s="62"/>
      <c r="S662" s="62"/>
      <c r="T662" s="62"/>
      <c r="U662" s="62"/>
      <c r="V662" s="63"/>
      <c r="W662" s="63"/>
      <c r="X662" s="63"/>
      <c r="Y662" s="63"/>
      <c r="AA662" s="352"/>
      <c r="AB662" s="311"/>
      <c r="AC662" s="353"/>
    </row>
    <row r="663" spans="13:29" ht="15">
      <c r="M663" s="62"/>
      <c r="N663" s="62"/>
      <c r="O663" s="62"/>
      <c r="P663" s="62"/>
      <c r="Q663" s="62"/>
      <c r="R663" s="62"/>
      <c r="S663" s="62"/>
      <c r="T663" s="62"/>
      <c r="U663" s="62"/>
      <c r="V663" s="63"/>
      <c r="W663" s="63"/>
      <c r="X663" s="63"/>
      <c r="Y663" s="63"/>
      <c r="AA663" s="352"/>
      <c r="AB663" s="311"/>
      <c r="AC663" s="353"/>
    </row>
    <row r="664" spans="13:29" ht="15">
      <c r="M664" s="62"/>
      <c r="N664" s="62"/>
      <c r="O664" s="62"/>
      <c r="P664" s="62"/>
      <c r="Q664" s="62"/>
      <c r="R664" s="62"/>
      <c r="S664" s="62"/>
      <c r="T664" s="62"/>
      <c r="U664" s="62"/>
      <c r="V664" s="63"/>
      <c r="W664" s="63"/>
      <c r="X664" s="63"/>
      <c r="Y664" s="63"/>
      <c r="AA664" s="352"/>
      <c r="AB664" s="311"/>
      <c r="AC664" s="353"/>
    </row>
    <row r="665" spans="13:29" ht="15">
      <c r="M665" s="62"/>
      <c r="N665" s="62"/>
      <c r="O665" s="62"/>
      <c r="P665" s="62"/>
      <c r="Q665" s="62"/>
      <c r="R665" s="62"/>
      <c r="S665" s="62"/>
      <c r="T665" s="62"/>
      <c r="U665" s="62"/>
      <c r="V665" s="63"/>
      <c r="W665" s="63"/>
      <c r="X665" s="63"/>
      <c r="Y665" s="63"/>
      <c r="AA665" s="352"/>
      <c r="AB665" s="311"/>
      <c r="AC665" s="353"/>
    </row>
    <row r="666" spans="13:29" ht="15">
      <c r="M666" s="62"/>
      <c r="N666" s="62"/>
      <c r="O666" s="62"/>
      <c r="P666" s="62"/>
      <c r="Q666" s="62"/>
      <c r="R666" s="62"/>
      <c r="S666" s="62"/>
      <c r="T666" s="62"/>
      <c r="U666" s="62"/>
      <c r="V666" s="63"/>
      <c r="W666" s="63"/>
      <c r="X666" s="63"/>
      <c r="Y666" s="63"/>
      <c r="AA666" s="352"/>
      <c r="AB666" s="311"/>
      <c r="AC666" s="353"/>
    </row>
    <row r="667" spans="13:29" ht="15">
      <c r="M667" s="62"/>
      <c r="N667" s="62"/>
      <c r="O667" s="62"/>
      <c r="P667" s="62"/>
      <c r="Q667" s="62"/>
      <c r="R667" s="62"/>
      <c r="S667" s="62"/>
      <c r="T667" s="62"/>
      <c r="U667" s="62"/>
      <c r="V667" s="63"/>
      <c r="W667" s="63"/>
      <c r="X667" s="63"/>
      <c r="Y667" s="63"/>
      <c r="AA667" s="352"/>
      <c r="AB667" s="311"/>
      <c r="AC667" s="353"/>
    </row>
    <row r="668" spans="13:29" ht="15">
      <c r="M668" s="62"/>
      <c r="N668" s="62"/>
      <c r="O668" s="62"/>
      <c r="P668" s="62"/>
      <c r="Q668" s="62"/>
      <c r="R668" s="62"/>
      <c r="S668" s="62"/>
      <c r="T668" s="62"/>
      <c r="U668" s="62"/>
      <c r="V668" s="63"/>
      <c r="W668" s="63"/>
      <c r="X668" s="63"/>
      <c r="Y668" s="63"/>
      <c r="AA668" s="352"/>
      <c r="AB668" s="311"/>
      <c r="AC668" s="353"/>
    </row>
    <row r="669" spans="13:29" ht="15">
      <c r="M669" s="62"/>
      <c r="N669" s="62"/>
      <c r="O669" s="62"/>
      <c r="P669" s="62"/>
      <c r="Q669" s="62"/>
      <c r="R669" s="62"/>
      <c r="S669" s="62"/>
      <c r="T669" s="62"/>
      <c r="U669" s="62"/>
      <c r="V669" s="63"/>
      <c r="W669" s="63"/>
      <c r="X669" s="63"/>
      <c r="Y669" s="63"/>
      <c r="AA669" s="352"/>
      <c r="AB669" s="311"/>
      <c r="AC669" s="353"/>
    </row>
    <row r="670" spans="13:29" ht="15">
      <c r="M670" s="62"/>
      <c r="N670" s="62"/>
      <c r="O670" s="62"/>
      <c r="P670" s="62"/>
      <c r="Q670" s="62"/>
      <c r="R670" s="62"/>
      <c r="S670" s="62"/>
      <c r="T670" s="62"/>
      <c r="U670" s="62"/>
      <c r="V670" s="63"/>
      <c r="W670" s="63"/>
      <c r="X670" s="63"/>
      <c r="Y670" s="63"/>
      <c r="AA670" s="352"/>
      <c r="AB670" s="311"/>
      <c r="AC670" s="353"/>
    </row>
    <row r="671" spans="13:29" ht="15">
      <c r="M671" s="62"/>
      <c r="N671" s="62"/>
      <c r="O671" s="62"/>
      <c r="P671" s="62"/>
      <c r="Q671" s="62"/>
      <c r="R671" s="62"/>
      <c r="S671" s="62"/>
      <c r="T671" s="62"/>
      <c r="U671" s="62"/>
      <c r="V671" s="63"/>
      <c r="W671" s="63"/>
      <c r="X671" s="63"/>
      <c r="Y671" s="63"/>
      <c r="AA671" s="352"/>
      <c r="AB671" s="311"/>
      <c r="AC671" s="353"/>
    </row>
    <row r="672" spans="13:29" ht="15">
      <c r="M672" s="62"/>
      <c r="N672" s="62"/>
      <c r="O672" s="62"/>
      <c r="P672" s="62"/>
      <c r="Q672" s="62"/>
      <c r="R672" s="62"/>
      <c r="S672" s="62"/>
      <c r="T672" s="62"/>
      <c r="U672" s="62"/>
      <c r="V672" s="63"/>
      <c r="W672" s="63"/>
      <c r="X672" s="63"/>
      <c r="Y672" s="63"/>
      <c r="AA672" s="352"/>
      <c r="AB672" s="311"/>
      <c r="AC672" s="353"/>
    </row>
    <row r="673" spans="13:29" ht="15">
      <c r="M673" s="62"/>
      <c r="N673" s="62"/>
      <c r="O673" s="62"/>
      <c r="P673" s="62"/>
      <c r="Q673" s="62"/>
      <c r="R673" s="62"/>
      <c r="S673" s="62"/>
      <c r="T673" s="62"/>
      <c r="U673" s="62"/>
      <c r="V673" s="63"/>
      <c r="W673" s="63"/>
      <c r="X673" s="63"/>
      <c r="Y673" s="63"/>
      <c r="AA673" s="352"/>
      <c r="AB673" s="311"/>
      <c r="AC673" s="353"/>
    </row>
    <row r="674" spans="13:29" ht="15">
      <c r="M674" s="62"/>
      <c r="N674" s="62"/>
      <c r="O674" s="62"/>
      <c r="P674" s="62"/>
      <c r="Q674" s="62"/>
      <c r="R674" s="62"/>
      <c r="S674" s="62"/>
      <c r="T674" s="62"/>
      <c r="U674" s="62"/>
      <c r="V674" s="63"/>
      <c r="W674" s="63"/>
      <c r="X674" s="63"/>
      <c r="Y674" s="63"/>
      <c r="AA674" s="352"/>
      <c r="AB674" s="311"/>
      <c r="AC674" s="353"/>
    </row>
    <row r="675" spans="13:29" ht="15">
      <c r="M675" s="62"/>
      <c r="N675" s="62"/>
      <c r="O675" s="62"/>
      <c r="P675" s="62"/>
      <c r="Q675" s="62"/>
      <c r="R675" s="62"/>
      <c r="S675" s="62"/>
      <c r="T675" s="62"/>
      <c r="U675" s="62"/>
      <c r="V675" s="63"/>
      <c r="W675" s="63"/>
      <c r="X675" s="63"/>
      <c r="Y675" s="63"/>
      <c r="AA675" s="352"/>
      <c r="AB675" s="311"/>
      <c r="AC675" s="353"/>
    </row>
    <row r="676" spans="13:29" ht="15">
      <c r="M676" s="62"/>
      <c r="N676" s="62"/>
      <c r="O676" s="62"/>
      <c r="P676" s="62"/>
      <c r="Q676" s="62"/>
      <c r="R676" s="62"/>
      <c r="S676" s="62"/>
      <c r="T676" s="62"/>
      <c r="U676" s="62"/>
      <c r="V676" s="63"/>
      <c r="W676" s="63"/>
      <c r="X676" s="63"/>
      <c r="Y676" s="63"/>
      <c r="AA676" s="352"/>
      <c r="AB676" s="311"/>
      <c r="AC676" s="353"/>
    </row>
    <row r="677" spans="13:29" ht="15">
      <c r="M677" s="62"/>
      <c r="N677" s="62"/>
      <c r="O677" s="62"/>
      <c r="P677" s="62"/>
      <c r="Q677" s="62"/>
      <c r="R677" s="62"/>
      <c r="S677" s="62"/>
      <c r="T677" s="62"/>
      <c r="U677" s="62"/>
      <c r="V677" s="63"/>
      <c r="W677" s="63"/>
      <c r="X677" s="63"/>
      <c r="Y677" s="63"/>
      <c r="AA677" s="352"/>
      <c r="AB677" s="311"/>
      <c r="AC677" s="353"/>
    </row>
    <row r="678" spans="13:29" ht="15">
      <c r="M678" s="62"/>
      <c r="N678" s="62"/>
      <c r="O678" s="62"/>
      <c r="P678" s="62"/>
      <c r="Q678" s="62"/>
      <c r="R678" s="62"/>
      <c r="S678" s="62"/>
      <c r="T678" s="62"/>
      <c r="U678" s="62"/>
      <c r="V678" s="63"/>
      <c r="W678" s="63"/>
      <c r="X678" s="63"/>
      <c r="Y678" s="63"/>
      <c r="AA678" s="352"/>
      <c r="AB678" s="311"/>
      <c r="AC678" s="353"/>
    </row>
    <row r="679" spans="13:29" ht="15">
      <c r="M679" s="62"/>
      <c r="N679" s="62"/>
      <c r="O679" s="62"/>
      <c r="P679" s="62"/>
      <c r="Q679" s="62"/>
      <c r="R679" s="62"/>
      <c r="S679" s="62"/>
      <c r="T679" s="62"/>
      <c r="U679" s="62"/>
      <c r="V679" s="63"/>
      <c r="W679" s="63"/>
      <c r="X679" s="63"/>
      <c r="Y679" s="63"/>
      <c r="AA679" s="352"/>
      <c r="AB679" s="311"/>
      <c r="AC679" s="353"/>
    </row>
    <row r="680" spans="13:29" ht="15">
      <c r="M680" s="62"/>
      <c r="N680" s="62"/>
      <c r="O680" s="62"/>
      <c r="P680" s="62"/>
      <c r="Q680" s="62"/>
      <c r="R680" s="62"/>
      <c r="S680" s="62"/>
      <c r="T680" s="62"/>
      <c r="U680" s="62"/>
      <c r="V680" s="63"/>
      <c r="W680" s="63"/>
      <c r="X680" s="63"/>
      <c r="Y680" s="63"/>
      <c r="AA680" s="352"/>
      <c r="AB680" s="311"/>
      <c r="AC680" s="353"/>
    </row>
    <row r="681" spans="13:29" ht="15">
      <c r="M681" s="62"/>
      <c r="N681" s="62"/>
      <c r="O681" s="62"/>
      <c r="P681" s="62"/>
      <c r="Q681" s="62"/>
      <c r="R681" s="62"/>
      <c r="S681" s="62"/>
      <c r="T681" s="62"/>
      <c r="U681" s="62"/>
      <c r="V681" s="63"/>
      <c r="W681" s="63"/>
      <c r="X681" s="63"/>
      <c r="Y681" s="63"/>
      <c r="AA681" s="352"/>
      <c r="AB681" s="311"/>
      <c r="AC681" s="353"/>
    </row>
    <row r="682" spans="13:29" ht="15">
      <c r="M682" s="62"/>
      <c r="N682" s="62"/>
      <c r="O682" s="62"/>
      <c r="P682" s="62"/>
      <c r="Q682" s="62"/>
      <c r="R682" s="62"/>
      <c r="S682" s="62"/>
      <c r="T682" s="62"/>
      <c r="U682" s="62"/>
      <c r="V682" s="63"/>
      <c r="W682" s="63"/>
      <c r="X682" s="63"/>
      <c r="Y682" s="63"/>
      <c r="AA682" s="352"/>
      <c r="AB682" s="311"/>
      <c r="AC682" s="353"/>
    </row>
    <row r="683" spans="13:29" ht="15">
      <c r="M683" s="62"/>
      <c r="N683" s="62"/>
      <c r="O683" s="62"/>
      <c r="P683" s="62"/>
      <c r="Q683" s="62"/>
      <c r="R683" s="62"/>
      <c r="S683" s="62"/>
      <c r="T683" s="62"/>
      <c r="U683" s="62"/>
      <c r="V683" s="63"/>
      <c r="W683" s="63"/>
      <c r="X683" s="63"/>
      <c r="Y683" s="63"/>
      <c r="AA683" s="352"/>
      <c r="AB683" s="311"/>
      <c r="AC683" s="353"/>
    </row>
    <row r="684" spans="13:29" ht="15">
      <c r="M684" s="62"/>
      <c r="N684" s="62"/>
      <c r="O684" s="62"/>
      <c r="P684" s="62"/>
      <c r="Q684" s="62"/>
      <c r="R684" s="62"/>
      <c r="S684" s="62"/>
      <c r="T684" s="62"/>
      <c r="U684" s="62"/>
      <c r="V684" s="63"/>
      <c r="W684" s="63"/>
      <c r="X684" s="63"/>
      <c r="Y684" s="63"/>
      <c r="AA684" s="352"/>
      <c r="AB684" s="311"/>
      <c r="AC684" s="353"/>
    </row>
    <row r="685" spans="13:29" ht="15">
      <c r="M685" s="62"/>
      <c r="N685" s="62"/>
      <c r="O685" s="62"/>
      <c r="P685" s="62"/>
      <c r="Q685" s="62"/>
      <c r="R685" s="62"/>
      <c r="S685" s="62"/>
      <c r="T685" s="62"/>
      <c r="U685" s="62"/>
      <c r="V685" s="63"/>
      <c r="W685" s="63"/>
      <c r="X685" s="63"/>
      <c r="Y685" s="63"/>
      <c r="AA685" s="352"/>
      <c r="AB685" s="311"/>
      <c r="AC685" s="353"/>
    </row>
    <row r="686" spans="13:29" ht="15">
      <c r="M686" s="62"/>
      <c r="N686" s="62"/>
      <c r="O686" s="62"/>
      <c r="P686" s="62"/>
      <c r="Q686" s="62"/>
      <c r="R686" s="62"/>
      <c r="S686" s="62"/>
      <c r="T686" s="62"/>
      <c r="U686" s="62"/>
      <c r="V686" s="63"/>
      <c r="W686" s="63"/>
      <c r="X686" s="63"/>
      <c r="Y686" s="63"/>
      <c r="AA686" s="352"/>
      <c r="AB686" s="311"/>
      <c r="AC686" s="353"/>
    </row>
    <row r="687" spans="13:29" ht="15">
      <c r="M687" s="62"/>
      <c r="N687" s="62"/>
      <c r="O687" s="62"/>
      <c r="P687" s="62"/>
      <c r="Q687" s="62"/>
      <c r="R687" s="62"/>
      <c r="S687" s="62"/>
      <c r="T687" s="62"/>
      <c r="U687" s="62"/>
      <c r="V687" s="63"/>
      <c r="W687" s="63"/>
      <c r="X687" s="63"/>
      <c r="Y687" s="63"/>
      <c r="AA687" s="352"/>
      <c r="AB687" s="311"/>
      <c r="AC687" s="353"/>
    </row>
    <row r="688" spans="13:29" ht="15">
      <c r="M688" s="62"/>
      <c r="N688" s="62"/>
      <c r="O688" s="62"/>
      <c r="P688" s="62"/>
      <c r="Q688" s="62"/>
      <c r="R688" s="62"/>
      <c r="S688" s="62"/>
      <c r="T688" s="62"/>
      <c r="U688" s="62"/>
      <c r="V688" s="63"/>
      <c r="W688" s="63"/>
      <c r="X688" s="63"/>
      <c r="Y688" s="63"/>
      <c r="AA688" s="352"/>
      <c r="AB688" s="311"/>
      <c r="AC688" s="353"/>
    </row>
    <row r="689" spans="13:29" ht="15">
      <c r="M689" s="62"/>
      <c r="N689" s="62"/>
      <c r="O689" s="62"/>
      <c r="P689" s="62"/>
      <c r="Q689" s="62"/>
      <c r="R689" s="62"/>
      <c r="S689" s="62"/>
      <c r="T689" s="62"/>
      <c r="U689" s="62"/>
      <c r="V689" s="63"/>
      <c r="W689" s="63"/>
      <c r="X689" s="63"/>
      <c r="Y689" s="63"/>
      <c r="AA689" s="352"/>
      <c r="AB689" s="311"/>
      <c r="AC689" s="353"/>
    </row>
    <row r="690" spans="13:29" ht="15">
      <c r="M690" s="62"/>
      <c r="N690" s="62"/>
      <c r="O690" s="62"/>
      <c r="P690" s="62"/>
      <c r="Q690" s="62"/>
      <c r="R690" s="62"/>
      <c r="S690" s="62"/>
      <c r="T690" s="62"/>
      <c r="U690" s="62"/>
      <c r="V690" s="63"/>
      <c r="W690" s="63"/>
      <c r="X690" s="63"/>
      <c r="Y690" s="63"/>
      <c r="AA690" s="352"/>
      <c r="AB690" s="311"/>
      <c r="AC690" s="353"/>
    </row>
    <row r="691" spans="13:29" ht="15">
      <c r="M691" s="62"/>
      <c r="N691" s="62"/>
      <c r="O691" s="62"/>
      <c r="P691" s="62"/>
      <c r="Q691" s="62"/>
      <c r="R691" s="62"/>
      <c r="S691" s="62"/>
      <c r="T691" s="62"/>
      <c r="U691" s="62"/>
      <c r="V691" s="63"/>
      <c r="W691" s="63"/>
      <c r="X691" s="63"/>
      <c r="Y691" s="63"/>
      <c r="AA691" s="352"/>
      <c r="AB691" s="311"/>
      <c r="AC691" s="353"/>
    </row>
    <row r="692" spans="13:29" ht="15">
      <c r="M692" s="62"/>
      <c r="N692" s="62"/>
      <c r="O692" s="62"/>
      <c r="P692" s="62"/>
      <c r="Q692" s="62"/>
      <c r="R692" s="62"/>
      <c r="S692" s="62"/>
      <c r="T692" s="62"/>
      <c r="U692" s="62"/>
      <c r="V692" s="63"/>
      <c r="W692" s="63"/>
      <c r="X692" s="63"/>
      <c r="Y692" s="63"/>
      <c r="AA692" s="352"/>
      <c r="AB692" s="311"/>
      <c r="AC692" s="353"/>
    </row>
    <row r="693" spans="13:29" ht="15">
      <c r="M693" s="62"/>
      <c r="N693" s="62"/>
      <c r="O693" s="62"/>
      <c r="P693" s="62"/>
      <c r="Q693" s="62"/>
      <c r="R693" s="62"/>
      <c r="S693" s="62"/>
      <c r="T693" s="62"/>
      <c r="U693" s="62"/>
      <c r="V693" s="63"/>
      <c r="W693" s="63"/>
      <c r="X693" s="63"/>
      <c r="Y693" s="63"/>
      <c r="AA693" s="352"/>
      <c r="AB693" s="311"/>
      <c r="AC693" s="353"/>
    </row>
    <row r="694" spans="13:29" ht="15">
      <c r="M694" s="62"/>
      <c r="N694" s="62"/>
      <c r="O694" s="62"/>
      <c r="P694" s="62"/>
      <c r="Q694" s="62"/>
      <c r="R694" s="62"/>
      <c r="S694" s="62"/>
      <c r="T694" s="62"/>
      <c r="U694" s="62"/>
      <c r="V694" s="63"/>
      <c r="W694" s="63"/>
      <c r="X694" s="63"/>
      <c r="Y694" s="63"/>
      <c r="AA694" s="352"/>
      <c r="AB694" s="311"/>
      <c r="AC694" s="353"/>
    </row>
    <row r="695" spans="13:29" ht="15">
      <c r="M695" s="62"/>
      <c r="N695" s="62"/>
      <c r="O695" s="62"/>
      <c r="P695" s="62"/>
      <c r="Q695" s="62"/>
      <c r="R695" s="62"/>
      <c r="S695" s="62"/>
      <c r="T695" s="62"/>
      <c r="U695" s="62"/>
      <c r="V695" s="63"/>
      <c r="W695" s="63"/>
      <c r="X695" s="63"/>
      <c r="Y695" s="63"/>
      <c r="AA695" s="352"/>
      <c r="AB695" s="311"/>
      <c r="AC695" s="353"/>
    </row>
    <row r="696" spans="13:29" ht="15">
      <c r="M696" s="62"/>
      <c r="N696" s="62"/>
      <c r="O696" s="62"/>
      <c r="P696" s="62"/>
      <c r="Q696" s="62"/>
      <c r="R696" s="62"/>
      <c r="S696" s="62"/>
      <c r="T696" s="62"/>
      <c r="U696" s="62"/>
      <c r="V696" s="63"/>
      <c r="W696" s="63"/>
      <c r="X696" s="63"/>
      <c r="Y696" s="63"/>
      <c r="AA696" s="352"/>
      <c r="AB696" s="311"/>
      <c r="AC696" s="353"/>
    </row>
    <row r="697" spans="13:29" ht="15">
      <c r="M697" s="62"/>
      <c r="N697" s="62"/>
      <c r="O697" s="62"/>
      <c r="P697" s="62"/>
      <c r="Q697" s="62"/>
      <c r="R697" s="62"/>
      <c r="S697" s="62"/>
      <c r="T697" s="62"/>
      <c r="U697" s="62"/>
      <c r="V697" s="63"/>
      <c r="W697" s="63"/>
      <c r="X697" s="63"/>
      <c r="Y697" s="63"/>
      <c r="AA697" s="352"/>
      <c r="AB697" s="311"/>
      <c r="AC697" s="353"/>
    </row>
    <row r="698" spans="13:29" ht="15">
      <c r="M698" s="62"/>
      <c r="N698" s="62"/>
      <c r="O698" s="62"/>
      <c r="P698" s="62"/>
      <c r="Q698" s="62"/>
      <c r="R698" s="62"/>
      <c r="S698" s="62"/>
      <c r="T698" s="62"/>
      <c r="U698" s="62"/>
      <c r="V698" s="63"/>
      <c r="W698" s="63"/>
      <c r="X698" s="63"/>
      <c r="Y698" s="63"/>
      <c r="AA698" s="352"/>
      <c r="AB698" s="311"/>
      <c r="AC698" s="353"/>
    </row>
    <row r="699" spans="13:29" ht="15">
      <c r="M699" s="62"/>
      <c r="N699" s="62"/>
      <c r="O699" s="62"/>
      <c r="P699" s="62"/>
      <c r="Q699" s="62"/>
      <c r="R699" s="62"/>
      <c r="S699" s="62"/>
      <c r="T699" s="62"/>
      <c r="U699" s="62"/>
      <c r="V699" s="63"/>
      <c r="W699" s="63"/>
      <c r="X699" s="63"/>
      <c r="Y699" s="63"/>
      <c r="AA699" s="352"/>
      <c r="AB699" s="311"/>
      <c r="AC699" s="353"/>
    </row>
    <row r="700" spans="13:29" ht="15">
      <c r="M700" s="62"/>
      <c r="N700" s="62"/>
      <c r="O700" s="62"/>
      <c r="P700" s="62"/>
      <c r="Q700" s="62"/>
      <c r="R700" s="62"/>
      <c r="S700" s="62"/>
      <c r="T700" s="62"/>
      <c r="U700" s="62"/>
      <c r="V700" s="63"/>
      <c r="W700" s="63"/>
      <c r="X700" s="63"/>
      <c r="Y700" s="63"/>
      <c r="AA700" s="352"/>
      <c r="AB700" s="311"/>
      <c r="AC700" s="353"/>
    </row>
    <row r="701" spans="13:29" ht="15">
      <c r="M701" s="62"/>
      <c r="N701" s="62"/>
      <c r="O701" s="62"/>
      <c r="P701" s="62"/>
      <c r="Q701" s="62"/>
      <c r="R701" s="62"/>
      <c r="S701" s="62"/>
      <c r="T701" s="62"/>
      <c r="U701" s="62"/>
      <c r="V701" s="63"/>
      <c r="W701" s="63"/>
      <c r="X701" s="63"/>
      <c r="Y701" s="63"/>
      <c r="AA701" s="352"/>
      <c r="AB701" s="311"/>
      <c r="AC701" s="353"/>
    </row>
    <row r="702" spans="13:29" ht="15">
      <c r="M702" s="62"/>
      <c r="N702" s="62"/>
      <c r="O702" s="62"/>
      <c r="P702" s="62"/>
      <c r="Q702" s="62"/>
      <c r="R702" s="62"/>
      <c r="S702" s="62"/>
      <c r="T702" s="62"/>
      <c r="U702" s="62"/>
      <c r="V702" s="63"/>
      <c r="W702" s="63"/>
      <c r="X702" s="63"/>
      <c r="Y702" s="63"/>
      <c r="AA702" s="352"/>
      <c r="AB702" s="311"/>
      <c r="AC702" s="353"/>
    </row>
    <row r="703" spans="13:29" ht="15">
      <c r="M703" s="62"/>
      <c r="N703" s="62"/>
      <c r="O703" s="62"/>
      <c r="P703" s="62"/>
      <c r="Q703" s="62"/>
      <c r="R703" s="62"/>
      <c r="S703" s="62"/>
      <c r="T703" s="62"/>
      <c r="U703" s="62"/>
      <c r="V703" s="63"/>
      <c r="W703" s="63"/>
      <c r="X703" s="63"/>
      <c r="Y703" s="63"/>
      <c r="AA703" s="352"/>
      <c r="AB703" s="311"/>
      <c r="AC703" s="353"/>
    </row>
    <row r="704" spans="13:29" ht="15">
      <c r="M704" s="62"/>
      <c r="N704" s="62"/>
      <c r="O704" s="62"/>
      <c r="P704" s="62"/>
      <c r="Q704" s="62"/>
      <c r="R704" s="62"/>
      <c r="S704" s="62"/>
      <c r="T704" s="62"/>
      <c r="U704" s="62"/>
      <c r="V704" s="63"/>
      <c r="W704" s="63"/>
      <c r="X704" s="63"/>
      <c r="Y704" s="63"/>
      <c r="AA704" s="352"/>
      <c r="AB704" s="311"/>
      <c r="AC704" s="353"/>
    </row>
    <row r="705" spans="13:29" ht="15">
      <c r="M705" s="62"/>
      <c r="N705" s="62"/>
      <c r="O705" s="62"/>
      <c r="P705" s="62"/>
      <c r="Q705" s="62"/>
      <c r="R705" s="62"/>
      <c r="S705" s="62"/>
      <c r="T705" s="62"/>
      <c r="U705" s="62"/>
      <c r="V705" s="63"/>
      <c r="W705" s="63"/>
      <c r="X705" s="63"/>
      <c r="Y705" s="63"/>
      <c r="AA705" s="352"/>
      <c r="AB705" s="311"/>
      <c r="AC705" s="353"/>
    </row>
    <row r="706" spans="13:29" ht="15">
      <c r="M706" s="62"/>
      <c r="N706" s="62"/>
      <c r="O706" s="62"/>
      <c r="P706" s="62"/>
      <c r="Q706" s="62"/>
      <c r="R706" s="62"/>
      <c r="S706" s="62"/>
      <c r="T706" s="62"/>
      <c r="U706" s="62"/>
      <c r="V706" s="63"/>
      <c r="W706" s="63"/>
      <c r="X706" s="63"/>
      <c r="Y706" s="63"/>
      <c r="AA706" s="352"/>
      <c r="AB706" s="311"/>
      <c r="AC706" s="353"/>
    </row>
    <row r="707" spans="13:29" ht="15">
      <c r="M707" s="62"/>
      <c r="N707" s="62"/>
      <c r="O707" s="62"/>
      <c r="P707" s="62"/>
      <c r="Q707" s="62"/>
      <c r="R707" s="62"/>
      <c r="S707" s="62"/>
      <c r="T707" s="62"/>
      <c r="U707" s="62"/>
      <c r="V707" s="63"/>
      <c r="W707" s="63"/>
      <c r="X707" s="63"/>
      <c r="Y707" s="63"/>
      <c r="AA707" s="352"/>
      <c r="AB707" s="311"/>
      <c r="AC707" s="353"/>
    </row>
    <row r="708" spans="13:29" ht="15">
      <c r="M708" s="62"/>
      <c r="N708" s="62"/>
      <c r="O708" s="62"/>
      <c r="P708" s="62"/>
      <c r="Q708" s="62"/>
      <c r="R708" s="62"/>
      <c r="S708" s="62"/>
      <c r="T708" s="62"/>
      <c r="U708" s="62"/>
      <c r="V708" s="63"/>
      <c r="W708" s="63"/>
      <c r="X708" s="63"/>
      <c r="Y708" s="63"/>
      <c r="AA708" s="352"/>
      <c r="AB708" s="311"/>
      <c r="AC708" s="353"/>
    </row>
    <row r="709" spans="13:29" ht="15">
      <c r="M709" s="62"/>
      <c r="N709" s="62"/>
      <c r="O709" s="62"/>
      <c r="P709" s="62"/>
      <c r="Q709" s="62"/>
      <c r="R709" s="62"/>
      <c r="S709" s="62"/>
      <c r="T709" s="62"/>
      <c r="U709" s="62"/>
      <c r="V709" s="63"/>
      <c r="W709" s="63"/>
      <c r="X709" s="63"/>
      <c r="Y709" s="63"/>
      <c r="AA709" s="352"/>
      <c r="AB709" s="311"/>
      <c r="AC709" s="353"/>
    </row>
    <row r="710" spans="13:29" ht="15">
      <c r="M710" s="62"/>
      <c r="N710" s="62"/>
      <c r="O710" s="62"/>
      <c r="P710" s="62"/>
      <c r="Q710" s="62"/>
      <c r="R710" s="62"/>
      <c r="S710" s="62"/>
      <c r="T710" s="62"/>
      <c r="U710" s="62"/>
      <c r="V710" s="63"/>
      <c r="W710" s="63"/>
      <c r="X710" s="63"/>
      <c r="Y710" s="63"/>
      <c r="AA710" s="352"/>
      <c r="AB710" s="311"/>
      <c r="AC710" s="353"/>
    </row>
    <row r="711" spans="13:29" ht="15">
      <c r="M711" s="62"/>
      <c r="N711" s="62"/>
      <c r="O711" s="62"/>
      <c r="P711" s="62"/>
      <c r="Q711" s="62"/>
      <c r="R711" s="62"/>
      <c r="S711" s="62"/>
      <c r="T711" s="62"/>
      <c r="U711" s="62"/>
      <c r="V711" s="63"/>
      <c r="W711" s="63"/>
      <c r="X711" s="63"/>
      <c r="Y711" s="63"/>
      <c r="AA711" s="352"/>
      <c r="AB711" s="311"/>
      <c r="AC711" s="353"/>
    </row>
    <row r="712" spans="13:29" ht="15">
      <c r="M712" s="62"/>
      <c r="N712" s="62"/>
      <c r="O712" s="62"/>
      <c r="P712" s="62"/>
      <c r="Q712" s="62"/>
      <c r="R712" s="62"/>
      <c r="S712" s="62"/>
      <c r="T712" s="62"/>
      <c r="U712" s="62"/>
      <c r="V712" s="63"/>
      <c r="W712" s="63"/>
      <c r="X712" s="63"/>
      <c r="Y712" s="63"/>
      <c r="AA712" s="352"/>
      <c r="AB712" s="311"/>
      <c r="AC712" s="353"/>
    </row>
    <row r="713" spans="13:29" ht="15">
      <c r="M713" s="62"/>
      <c r="N713" s="62"/>
      <c r="O713" s="62"/>
      <c r="P713" s="62"/>
      <c r="Q713" s="62"/>
      <c r="R713" s="62"/>
      <c r="S713" s="62"/>
      <c r="T713" s="62"/>
      <c r="U713" s="62"/>
      <c r="V713" s="63"/>
      <c r="W713" s="63"/>
      <c r="X713" s="63"/>
      <c r="Y713" s="63"/>
      <c r="AA713" s="352"/>
      <c r="AB713" s="311"/>
      <c r="AC713" s="353"/>
    </row>
    <row r="714" spans="13:29" ht="15">
      <c r="M714" s="62"/>
      <c r="N714" s="62"/>
      <c r="O714" s="62"/>
      <c r="P714" s="62"/>
      <c r="Q714" s="62"/>
      <c r="R714" s="62"/>
      <c r="S714" s="62"/>
      <c r="T714" s="62"/>
      <c r="U714" s="62"/>
      <c r="V714" s="63"/>
      <c r="W714" s="63"/>
      <c r="X714" s="63"/>
      <c r="Y714" s="63"/>
      <c r="AA714" s="352"/>
      <c r="AB714" s="311"/>
      <c r="AC714" s="353"/>
    </row>
    <row r="715" spans="13:29" ht="15">
      <c r="M715" s="62"/>
      <c r="N715" s="62"/>
      <c r="O715" s="62"/>
      <c r="P715" s="62"/>
      <c r="Q715" s="62"/>
      <c r="R715" s="62"/>
      <c r="S715" s="62"/>
      <c r="T715" s="62"/>
      <c r="U715" s="62"/>
      <c r="V715" s="63"/>
      <c r="W715" s="63"/>
      <c r="X715" s="63"/>
      <c r="Y715" s="63"/>
      <c r="AA715" s="352"/>
      <c r="AB715" s="311"/>
      <c r="AC715" s="353"/>
    </row>
    <row r="716" spans="13:29" ht="15">
      <c r="M716" s="62"/>
      <c r="N716" s="62"/>
      <c r="O716" s="62"/>
      <c r="P716" s="62"/>
      <c r="Q716" s="62"/>
      <c r="R716" s="62"/>
      <c r="S716" s="62"/>
      <c r="T716" s="62"/>
      <c r="U716" s="62"/>
      <c r="V716" s="63"/>
      <c r="W716" s="63"/>
      <c r="X716" s="63"/>
      <c r="Y716" s="63"/>
      <c r="AA716" s="352"/>
      <c r="AB716" s="311"/>
      <c r="AC716" s="353"/>
    </row>
    <row r="717" spans="13:29" ht="15">
      <c r="M717" s="62"/>
      <c r="N717" s="62"/>
      <c r="O717" s="62"/>
      <c r="P717" s="62"/>
      <c r="Q717" s="62"/>
      <c r="R717" s="62"/>
      <c r="S717" s="62"/>
      <c r="T717" s="62"/>
      <c r="U717" s="62"/>
      <c r="V717" s="63"/>
      <c r="W717" s="63"/>
      <c r="X717" s="63"/>
      <c r="Y717" s="63"/>
      <c r="AA717" s="352"/>
      <c r="AB717" s="311"/>
      <c r="AC717" s="353"/>
    </row>
    <row r="718" spans="13:29" ht="15">
      <c r="M718" s="62"/>
      <c r="N718" s="62"/>
      <c r="O718" s="62"/>
      <c r="P718" s="62"/>
      <c r="Q718" s="62"/>
      <c r="R718" s="62"/>
      <c r="S718" s="62"/>
      <c r="T718" s="62"/>
      <c r="U718" s="62"/>
      <c r="V718" s="63"/>
      <c r="W718" s="63"/>
      <c r="X718" s="63"/>
      <c r="Y718" s="63"/>
      <c r="AA718" s="352"/>
      <c r="AB718" s="311"/>
      <c r="AC718" s="353"/>
    </row>
    <row r="719" spans="13:29" ht="15">
      <c r="M719" s="62"/>
      <c r="N719" s="62"/>
      <c r="O719" s="62"/>
      <c r="P719" s="62"/>
      <c r="Q719" s="62"/>
      <c r="R719" s="62"/>
      <c r="S719" s="62"/>
      <c r="T719" s="62"/>
      <c r="U719" s="62"/>
      <c r="V719" s="63"/>
      <c r="W719" s="63"/>
      <c r="X719" s="63"/>
      <c r="Y719" s="63"/>
      <c r="AA719" s="352"/>
      <c r="AB719" s="311"/>
      <c r="AC719" s="353"/>
    </row>
    <row r="720" spans="13:29" ht="15">
      <c r="M720" s="62"/>
      <c r="N720" s="62"/>
      <c r="O720" s="62"/>
      <c r="P720" s="62"/>
      <c r="Q720" s="62"/>
      <c r="R720" s="62"/>
      <c r="S720" s="62"/>
      <c r="T720" s="62"/>
      <c r="U720" s="62"/>
      <c r="V720" s="63"/>
      <c r="W720" s="63"/>
      <c r="X720" s="63"/>
      <c r="Y720" s="63"/>
      <c r="AA720" s="352"/>
      <c r="AB720" s="311"/>
      <c r="AC720" s="353"/>
    </row>
    <row r="721" spans="13:29" ht="15">
      <c r="M721" s="62"/>
      <c r="N721" s="62"/>
      <c r="O721" s="62"/>
      <c r="P721" s="62"/>
      <c r="Q721" s="62"/>
      <c r="R721" s="62"/>
      <c r="S721" s="62"/>
      <c r="T721" s="62"/>
      <c r="U721" s="62"/>
      <c r="V721" s="63"/>
      <c r="W721" s="63"/>
      <c r="X721" s="63"/>
      <c r="Y721" s="63"/>
      <c r="AA721" s="352"/>
      <c r="AB721" s="311"/>
      <c r="AC721" s="353"/>
    </row>
    <row r="722" spans="13:29" ht="15">
      <c r="M722" s="62"/>
      <c r="N722" s="62"/>
      <c r="O722" s="62"/>
      <c r="P722" s="62"/>
      <c r="Q722" s="62"/>
      <c r="R722" s="62"/>
      <c r="S722" s="62"/>
      <c r="T722" s="62"/>
      <c r="U722" s="62"/>
      <c r="V722" s="63"/>
      <c r="W722" s="63"/>
      <c r="X722" s="63"/>
      <c r="Y722" s="63"/>
      <c r="AA722" s="352"/>
      <c r="AB722" s="311"/>
      <c r="AC722" s="353"/>
    </row>
    <row r="723" spans="13:29" ht="15">
      <c r="M723" s="62"/>
      <c r="N723" s="62"/>
      <c r="O723" s="62"/>
      <c r="P723" s="62"/>
      <c r="Q723" s="62"/>
      <c r="R723" s="62"/>
      <c r="S723" s="62"/>
      <c r="T723" s="62"/>
      <c r="U723" s="62"/>
      <c r="V723" s="63"/>
      <c r="W723" s="63"/>
      <c r="X723" s="63"/>
      <c r="Y723" s="63"/>
      <c r="AA723" s="352"/>
      <c r="AB723" s="311"/>
      <c r="AC723" s="353"/>
    </row>
    <row r="724" spans="13:29" ht="15">
      <c r="M724" s="62"/>
      <c r="N724" s="62"/>
      <c r="O724" s="62"/>
      <c r="P724" s="62"/>
      <c r="Q724" s="62"/>
      <c r="R724" s="62"/>
      <c r="S724" s="62"/>
      <c r="T724" s="62"/>
      <c r="U724" s="62"/>
      <c r="V724" s="63"/>
      <c r="W724" s="63"/>
      <c r="X724" s="63"/>
      <c r="Y724" s="63"/>
      <c r="AA724" s="352"/>
      <c r="AB724" s="311"/>
      <c r="AC724" s="353"/>
    </row>
    <row r="725" spans="13:29" ht="15">
      <c r="M725" s="62"/>
      <c r="N725" s="62"/>
      <c r="O725" s="62"/>
      <c r="P725" s="62"/>
      <c r="Q725" s="62"/>
      <c r="R725" s="62"/>
      <c r="S725" s="62"/>
      <c r="T725" s="62"/>
      <c r="U725" s="62"/>
      <c r="V725" s="63"/>
      <c r="W725" s="63"/>
      <c r="X725" s="63"/>
      <c r="Y725" s="63"/>
      <c r="AA725" s="352"/>
      <c r="AB725" s="311"/>
      <c r="AC725" s="353"/>
    </row>
    <row r="726" spans="13:29" ht="15">
      <c r="M726" s="62"/>
      <c r="N726" s="62"/>
      <c r="O726" s="62"/>
      <c r="P726" s="62"/>
      <c r="Q726" s="62"/>
      <c r="R726" s="62"/>
      <c r="S726" s="62"/>
      <c r="T726" s="62"/>
      <c r="U726" s="62"/>
      <c r="V726" s="63"/>
      <c r="W726" s="63"/>
      <c r="X726" s="63"/>
      <c r="Y726" s="63"/>
      <c r="AA726" s="352"/>
      <c r="AB726" s="311"/>
      <c r="AC726" s="353"/>
    </row>
    <row r="727" spans="13:29" ht="15">
      <c r="M727" s="62"/>
      <c r="N727" s="62"/>
      <c r="O727" s="62"/>
      <c r="P727" s="62"/>
      <c r="Q727" s="62"/>
      <c r="R727" s="62"/>
      <c r="S727" s="62"/>
      <c r="T727" s="62"/>
      <c r="U727" s="62"/>
      <c r="V727" s="63"/>
      <c r="W727" s="63"/>
      <c r="X727" s="63"/>
      <c r="Y727" s="63"/>
      <c r="AA727" s="352"/>
      <c r="AB727" s="311"/>
      <c r="AC727" s="353"/>
    </row>
    <row r="728" spans="13:29" ht="15">
      <c r="M728" s="62"/>
      <c r="N728" s="62"/>
      <c r="O728" s="62"/>
      <c r="P728" s="62"/>
      <c r="Q728" s="62"/>
      <c r="R728" s="62"/>
      <c r="S728" s="62"/>
      <c r="T728" s="62"/>
      <c r="U728" s="62"/>
      <c r="V728" s="63"/>
      <c r="W728" s="63"/>
      <c r="X728" s="63"/>
      <c r="Y728" s="63"/>
      <c r="AA728" s="352"/>
      <c r="AB728" s="311"/>
      <c r="AC728" s="353"/>
    </row>
    <row r="729" spans="13:29" ht="15">
      <c r="M729" s="62"/>
      <c r="N729" s="62"/>
      <c r="O729" s="62"/>
      <c r="P729" s="62"/>
      <c r="Q729" s="62"/>
      <c r="R729" s="62"/>
      <c r="S729" s="62"/>
      <c r="T729" s="62"/>
      <c r="U729" s="62"/>
      <c r="V729" s="63"/>
      <c r="W729" s="63"/>
      <c r="X729" s="63"/>
      <c r="Y729" s="63"/>
      <c r="AA729" s="352"/>
      <c r="AB729" s="311"/>
      <c r="AC729" s="353"/>
    </row>
    <row r="730" spans="13:29" ht="15">
      <c r="M730" s="62"/>
      <c r="N730" s="62"/>
      <c r="O730" s="62"/>
      <c r="P730" s="62"/>
      <c r="Q730" s="62"/>
      <c r="R730" s="62"/>
      <c r="S730" s="62"/>
      <c r="T730" s="62"/>
      <c r="U730" s="62"/>
      <c r="V730" s="63"/>
      <c r="W730" s="63"/>
      <c r="X730" s="63"/>
      <c r="Y730" s="63"/>
      <c r="AA730" s="352"/>
      <c r="AB730" s="311"/>
      <c r="AC730" s="353"/>
    </row>
    <row r="731" spans="13:29" ht="15">
      <c r="M731" s="62"/>
      <c r="N731" s="62"/>
      <c r="O731" s="62"/>
      <c r="P731" s="62"/>
      <c r="Q731" s="62"/>
      <c r="R731" s="62"/>
      <c r="S731" s="62"/>
      <c r="T731" s="62"/>
      <c r="U731" s="62"/>
      <c r="V731" s="63"/>
      <c r="W731" s="63"/>
      <c r="X731" s="63"/>
      <c r="Y731" s="63"/>
      <c r="AA731" s="352"/>
      <c r="AB731" s="311"/>
      <c r="AC731" s="353"/>
    </row>
    <row r="732" spans="13:29" ht="15">
      <c r="M732" s="62"/>
      <c r="N732" s="62"/>
      <c r="O732" s="62"/>
      <c r="P732" s="62"/>
      <c r="Q732" s="62"/>
      <c r="R732" s="62"/>
      <c r="S732" s="62"/>
      <c r="T732" s="62"/>
      <c r="U732" s="62"/>
      <c r="V732" s="63"/>
      <c r="W732" s="63"/>
      <c r="X732" s="63"/>
      <c r="Y732" s="63"/>
      <c r="AA732" s="352"/>
      <c r="AB732" s="311"/>
      <c r="AC732" s="353"/>
    </row>
    <row r="733" spans="13:29" ht="15">
      <c r="M733" s="62"/>
      <c r="N733" s="62"/>
      <c r="O733" s="62"/>
      <c r="P733" s="62"/>
      <c r="Q733" s="62"/>
      <c r="R733" s="62"/>
      <c r="S733" s="62"/>
      <c r="T733" s="62"/>
      <c r="U733" s="62"/>
      <c r="V733" s="63"/>
      <c r="W733" s="63"/>
      <c r="X733" s="63"/>
      <c r="Y733" s="63"/>
      <c r="AA733" s="352"/>
      <c r="AB733" s="311"/>
      <c r="AC733" s="353"/>
    </row>
    <row r="734" spans="13:29" ht="15">
      <c r="M734" s="62"/>
      <c r="N734" s="62"/>
      <c r="O734" s="62"/>
      <c r="P734" s="62"/>
      <c r="Q734" s="62"/>
      <c r="R734" s="62"/>
      <c r="S734" s="62"/>
      <c r="T734" s="62"/>
      <c r="U734" s="62"/>
      <c r="V734" s="63"/>
      <c r="W734" s="63"/>
      <c r="X734" s="63"/>
      <c r="Y734" s="63"/>
      <c r="AA734" s="352"/>
      <c r="AB734" s="311"/>
      <c r="AC734" s="353"/>
    </row>
    <row r="735" spans="13:29" ht="15">
      <c r="M735" s="62"/>
      <c r="N735" s="62"/>
      <c r="O735" s="62"/>
      <c r="P735" s="62"/>
      <c r="Q735" s="62"/>
      <c r="R735" s="62"/>
      <c r="S735" s="62"/>
      <c r="T735" s="62"/>
      <c r="U735" s="62"/>
      <c r="V735" s="63"/>
      <c r="W735" s="63"/>
      <c r="X735" s="63"/>
      <c r="Y735" s="63"/>
      <c r="AA735" s="352"/>
      <c r="AB735" s="311"/>
      <c r="AC735" s="353"/>
    </row>
    <row r="736" spans="13:29" ht="15">
      <c r="M736" s="62"/>
      <c r="N736" s="62"/>
      <c r="O736" s="62"/>
      <c r="P736" s="62"/>
      <c r="Q736" s="62"/>
      <c r="R736" s="62"/>
      <c r="S736" s="62"/>
      <c r="T736" s="62"/>
      <c r="U736" s="62"/>
      <c r="V736" s="63"/>
      <c r="W736" s="63"/>
      <c r="X736" s="63"/>
      <c r="Y736" s="63"/>
      <c r="AA736" s="352"/>
      <c r="AB736" s="311"/>
      <c r="AC736" s="353"/>
    </row>
    <row r="737" spans="13:29" ht="15">
      <c r="M737" s="62"/>
      <c r="N737" s="62"/>
      <c r="O737" s="62"/>
      <c r="P737" s="62"/>
      <c r="Q737" s="62"/>
      <c r="R737" s="62"/>
      <c r="S737" s="62"/>
      <c r="T737" s="62"/>
      <c r="U737" s="62"/>
      <c r="V737" s="63"/>
      <c r="W737" s="63"/>
      <c r="X737" s="63"/>
      <c r="Y737" s="63"/>
      <c r="AA737" s="352"/>
      <c r="AB737" s="311"/>
      <c r="AC737" s="353"/>
    </row>
    <row r="738" spans="13:29" ht="15">
      <c r="M738" s="62"/>
      <c r="N738" s="62"/>
      <c r="O738" s="62"/>
      <c r="P738" s="62"/>
      <c r="Q738" s="62"/>
      <c r="R738" s="62"/>
      <c r="S738" s="62"/>
      <c r="T738" s="62"/>
      <c r="U738" s="62"/>
      <c r="V738" s="63"/>
      <c r="W738" s="63"/>
      <c r="X738" s="63"/>
      <c r="Y738" s="63"/>
      <c r="AA738" s="352"/>
      <c r="AB738" s="311"/>
      <c r="AC738" s="353"/>
    </row>
    <row r="739" spans="13:29" ht="15">
      <c r="M739" s="62"/>
      <c r="N739" s="62"/>
      <c r="O739" s="62"/>
      <c r="P739" s="62"/>
      <c r="Q739" s="62"/>
      <c r="R739" s="62"/>
      <c r="S739" s="62"/>
      <c r="T739" s="62"/>
      <c r="U739" s="62"/>
      <c r="V739" s="63"/>
      <c r="W739" s="63"/>
      <c r="X739" s="63"/>
      <c r="Y739" s="63"/>
      <c r="AA739" s="352"/>
      <c r="AB739" s="311"/>
      <c r="AC739" s="353"/>
    </row>
    <row r="740" spans="13:29" ht="15">
      <c r="M740" s="62"/>
      <c r="N740" s="62"/>
      <c r="O740" s="62"/>
      <c r="P740" s="62"/>
      <c r="Q740" s="62"/>
      <c r="R740" s="62"/>
      <c r="S740" s="62"/>
      <c r="T740" s="62"/>
      <c r="U740" s="62"/>
      <c r="V740" s="63"/>
      <c r="W740" s="63"/>
      <c r="X740" s="63"/>
      <c r="Y740" s="63"/>
      <c r="AA740" s="352"/>
      <c r="AB740" s="311"/>
      <c r="AC740" s="353"/>
    </row>
    <row r="741" spans="13:29" ht="15">
      <c r="M741" s="62"/>
      <c r="N741" s="62"/>
      <c r="O741" s="62"/>
      <c r="P741" s="62"/>
      <c r="Q741" s="62"/>
      <c r="R741" s="62"/>
      <c r="S741" s="62"/>
      <c r="T741" s="62"/>
      <c r="U741" s="62"/>
      <c r="V741" s="63"/>
      <c r="W741" s="63"/>
      <c r="X741" s="63"/>
      <c r="Y741" s="63"/>
      <c r="AA741" s="352"/>
      <c r="AB741" s="311"/>
      <c r="AC741" s="353"/>
    </row>
    <row r="742" spans="13:29" ht="15">
      <c r="M742" s="62"/>
      <c r="N742" s="62"/>
      <c r="O742" s="62"/>
      <c r="P742" s="62"/>
      <c r="Q742" s="62"/>
      <c r="R742" s="62"/>
      <c r="S742" s="62"/>
      <c r="T742" s="62"/>
      <c r="U742" s="62"/>
      <c r="V742" s="63"/>
      <c r="W742" s="63"/>
      <c r="X742" s="63"/>
      <c r="Y742" s="63"/>
      <c r="AA742" s="352"/>
      <c r="AB742" s="311"/>
      <c r="AC742" s="353"/>
    </row>
    <row r="743" spans="13:29" ht="15">
      <c r="M743" s="62"/>
      <c r="N743" s="62"/>
      <c r="O743" s="62"/>
      <c r="P743" s="62"/>
      <c r="Q743" s="62"/>
      <c r="R743" s="62"/>
      <c r="S743" s="62"/>
      <c r="T743" s="62"/>
      <c r="U743" s="62"/>
      <c r="V743" s="63"/>
      <c r="W743" s="63"/>
      <c r="X743" s="63"/>
      <c r="Y743" s="63"/>
      <c r="AA743" s="352"/>
      <c r="AB743" s="311"/>
      <c r="AC743" s="353"/>
    </row>
    <row r="744" spans="13:29" ht="15">
      <c r="M744" s="62"/>
      <c r="N744" s="62"/>
      <c r="O744" s="62"/>
      <c r="P744" s="62"/>
      <c r="Q744" s="62"/>
      <c r="R744" s="62"/>
      <c r="S744" s="62"/>
      <c r="T744" s="62"/>
      <c r="U744" s="62"/>
      <c r="V744" s="63"/>
      <c r="W744" s="63"/>
      <c r="X744" s="63"/>
      <c r="Y744" s="63"/>
      <c r="AA744" s="352"/>
      <c r="AB744" s="311"/>
      <c r="AC744" s="353"/>
    </row>
    <row r="745" spans="13:29" ht="15">
      <c r="M745" s="62"/>
      <c r="N745" s="62"/>
      <c r="O745" s="62"/>
      <c r="P745" s="62"/>
      <c r="Q745" s="62"/>
      <c r="R745" s="62"/>
      <c r="S745" s="62"/>
      <c r="T745" s="62"/>
      <c r="U745" s="62"/>
      <c r="V745" s="63"/>
      <c r="W745" s="63"/>
      <c r="X745" s="63"/>
      <c r="Y745" s="63"/>
      <c r="AA745" s="352"/>
      <c r="AB745" s="311"/>
      <c r="AC745" s="353"/>
    </row>
    <row r="746" spans="13:29" ht="15">
      <c r="M746" s="62"/>
      <c r="N746" s="62"/>
      <c r="O746" s="62"/>
      <c r="P746" s="62"/>
      <c r="Q746" s="62"/>
      <c r="R746" s="62"/>
      <c r="S746" s="62"/>
      <c r="T746" s="62"/>
      <c r="U746" s="62"/>
      <c r="V746" s="63"/>
      <c r="W746" s="63"/>
      <c r="X746" s="63"/>
      <c r="Y746" s="63"/>
      <c r="AA746" s="352"/>
      <c r="AB746" s="311"/>
      <c r="AC746" s="353"/>
    </row>
    <row r="747" spans="13:29" ht="15">
      <c r="M747" s="62"/>
      <c r="N747" s="62"/>
      <c r="O747" s="62"/>
      <c r="P747" s="62"/>
      <c r="Q747" s="62"/>
      <c r="R747" s="62"/>
      <c r="S747" s="62"/>
      <c r="T747" s="62"/>
      <c r="U747" s="62"/>
      <c r="V747" s="63"/>
      <c r="W747" s="63"/>
      <c r="X747" s="63"/>
      <c r="Y747" s="63"/>
      <c r="AA747" s="352"/>
      <c r="AB747" s="311"/>
      <c r="AC747" s="353"/>
    </row>
    <row r="748" spans="13:29" ht="15">
      <c r="M748" s="62"/>
      <c r="N748" s="62"/>
      <c r="O748" s="62"/>
      <c r="P748" s="62"/>
      <c r="Q748" s="62"/>
      <c r="R748" s="62"/>
      <c r="S748" s="62"/>
      <c r="T748" s="62"/>
      <c r="U748" s="62"/>
      <c r="V748" s="63"/>
      <c r="W748" s="63"/>
      <c r="X748" s="63"/>
      <c r="Y748" s="63"/>
      <c r="AA748" s="352"/>
      <c r="AB748" s="311"/>
      <c r="AC748" s="353"/>
    </row>
    <row r="749" spans="13:29" ht="15">
      <c r="M749" s="62"/>
      <c r="N749" s="62"/>
      <c r="O749" s="62"/>
      <c r="P749" s="62"/>
      <c r="Q749" s="62"/>
      <c r="R749" s="62"/>
      <c r="S749" s="62"/>
      <c r="T749" s="62"/>
      <c r="U749" s="62"/>
      <c r="V749" s="63"/>
      <c r="W749" s="63"/>
      <c r="X749" s="63"/>
      <c r="Y749" s="63"/>
      <c r="AA749" s="352"/>
      <c r="AB749" s="311"/>
      <c r="AC749" s="353"/>
    </row>
    <row r="750" spans="13:29" ht="15">
      <c r="M750" s="62"/>
      <c r="N750" s="62"/>
      <c r="O750" s="62"/>
      <c r="P750" s="62"/>
      <c r="Q750" s="62"/>
      <c r="R750" s="62"/>
      <c r="S750" s="62"/>
      <c r="T750" s="62"/>
      <c r="U750" s="62"/>
      <c r="V750" s="63"/>
      <c r="W750" s="63"/>
      <c r="X750" s="63"/>
      <c r="Y750" s="63"/>
      <c r="AA750" s="352"/>
      <c r="AB750" s="311"/>
      <c r="AC750" s="353"/>
    </row>
    <row r="751" spans="13:29" ht="15">
      <c r="M751" s="62"/>
      <c r="N751" s="62"/>
      <c r="O751" s="62"/>
      <c r="P751" s="62"/>
      <c r="Q751" s="62"/>
      <c r="R751" s="62"/>
      <c r="S751" s="62"/>
      <c r="T751" s="62"/>
      <c r="U751" s="62"/>
      <c r="V751" s="63"/>
      <c r="W751" s="63"/>
      <c r="X751" s="63"/>
      <c r="Y751" s="63"/>
      <c r="AA751" s="352"/>
      <c r="AB751" s="311"/>
      <c r="AC751" s="353"/>
    </row>
    <row r="752" spans="13:29" ht="15">
      <c r="M752" s="62"/>
      <c r="N752" s="62"/>
      <c r="O752" s="62"/>
      <c r="P752" s="62"/>
      <c r="Q752" s="62"/>
      <c r="R752" s="62"/>
      <c r="S752" s="62"/>
      <c r="T752" s="62"/>
      <c r="U752" s="62"/>
      <c r="V752" s="63"/>
      <c r="W752" s="63"/>
      <c r="X752" s="63"/>
      <c r="Y752" s="63"/>
      <c r="AA752" s="352"/>
      <c r="AB752" s="311"/>
      <c r="AC752" s="353"/>
    </row>
    <row r="753" spans="13:29" ht="15">
      <c r="M753" s="62"/>
      <c r="N753" s="62"/>
      <c r="O753" s="62"/>
      <c r="P753" s="62"/>
      <c r="Q753" s="62"/>
      <c r="R753" s="62"/>
      <c r="S753" s="62"/>
      <c r="T753" s="62"/>
      <c r="U753" s="62"/>
      <c r="V753" s="63"/>
      <c r="W753" s="63"/>
      <c r="X753" s="63"/>
      <c r="Y753" s="63"/>
      <c r="AA753" s="352"/>
      <c r="AB753" s="311"/>
      <c r="AC753" s="353"/>
    </row>
    <row r="754" spans="13:29" ht="15">
      <c r="M754" s="62"/>
      <c r="N754" s="62"/>
      <c r="O754" s="62"/>
      <c r="P754" s="62"/>
      <c r="Q754" s="62"/>
      <c r="R754" s="62"/>
      <c r="S754" s="62"/>
      <c r="T754" s="62"/>
      <c r="U754" s="62"/>
      <c r="V754" s="63"/>
      <c r="W754" s="63"/>
      <c r="X754" s="63"/>
      <c r="Y754" s="63"/>
      <c r="AA754" s="352"/>
      <c r="AB754" s="311"/>
      <c r="AC754" s="353"/>
    </row>
    <row r="755" spans="13:29" ht="15">
      <c r="M755" s="62"/>
      <c r="N755" s="62"/>
      <c r="O755" s="62"/>
      <c r="P755" s="62"/>
      <c r="Q755" s="62"/>
      <c r="R755" s="62"/>
      <c r="S755" s="62"/>
      <c r="T755" s="62"/>
      <c r="U755" s="62"/>
      <c r="V755" s="63"/>
      <c r="W755" s="63"/>
      <c r="X755" s="63"/>
      <c r="Y755" s="63"/>
      <c r="AA755" s="352"/>
      <c r="AB755" s="311"/>
      <c r="AC755" s="353"/>
    </row>
    <row r="756" spans="13:29" ht="15">
      <c r="M756" s="62"/>
      <c r="N756" s="62"/>
      <c r="O756" s="62"/>
      <c r="P756" s="62"/>
      <c r="Q756" s="62"/>
      <c r="R756" s="62"/>
      <c r="S756" s="62"/>
      <c r="T756" s="62"/>
      <c r="U756" s="62"/>
      <c r="V756" s="63"/>
      <c r="W756" s="63"/>
      <c r="X756" s="63"/>
      <c r="Y756" s="63"/>
      <c r="AA756" s="352"/>
      <c r="AB756" s="311"/>
      <c r="AC756" s="353"/>
    </row>
    <row r="757" spans="13:29" ht="15">
      <c r="M757" s="62"/>
      <c r="N757" s="62"/>
      <c r="O757" s="62"/>
      <c r="P757" s="62"/>
      <c r="Q757" s="62"/>
      <c r="R757" s="62"/>
      <c r="S757" s="62"/>
      <c r="T757" s="62"/>
      <c r="U757" s="62"/>
      <c r="V757" s="63"/>
      <c r="W757" s="63"/>
      <c r="X757" s="63"/>
      <c r="Y757" s="63"/>
      <c r="AA757" s="352"/>
      <c r="AB757" s="311"/>
      <c r="AC757" s="353"/>
    </row>
    <row r="758" spans="13:29" ht="15">
      <c r="M758" s="62"/>
      <c r="N758" s="62"/>
      <c r="O758" s="62"/>
      <c r="P758" s="62"/>
      <c r="Q758" s="62"/>
      <c r="R758" s="62"/>
      <c r="S758" s="62"/>
      <c r="T758" s="62"/>
      <c r="U758" s="62"/>
      <c r="V758" s="63"/>
      <c r="W758" s="63"/>
      <c r="X758" s="63"/>
      <c r="Y758" s="63"/>
      <c r="AA758" s="352"/>
      <c r="AB758" s="311"/>
      <c r="AC758" s="353"/>
    </row>
    <row r="759" spans="13:29" ht="15">
      <c r="M759" s="62"/>
      <c r="N759" s="62"/>
      <c r="O759" s="62"/>
      <c r="P759" s="62"/>
      <c r="Q759" s="62"/>
      <c r="R759" s="62"/>
      <c r="S759" s="62"/>
      <c r="T759" s="62"/>
      <c r="U759" s="62"/>
      <c r="V759" s="63"/>
      <c r="W759" s="63"/>
      <c r="X759" s="63"/>
      <c r="Y759" s="63"/>
      <c r="AA759" s="352"/>
      <c r="AB759" s="311"/>
      <c r="AC759" s="353"/>
    </row>
    <row r="760" spans="13:29" ht="15">
      <c r="M760" s="62"/>
      <c r="N760" s="62"/>
      <c r="O760" s="62"/>
      <c r="P760" s="62"/>
      <c r="Q760" s="62"/>
      <c r="R760" s="62"/>
      <c r="S760" s="62"/>
      <c r="T760" s="62"/>
      <c r="U760" s="62"/>
      <c r="V760" s="63"/>
      <c r="W760" s="63"/>
      <c r="X760" s="63"/>
      <c r="Y760" s="63"/>
      <c r="AA760" s="352"/>
      <c r="AB760" s="311"/>
      <c r="AC760" s="353"/>
    </row>
    <row r="761" spans="13:29" ht="15">
      <c r="M761" s="62"/>
      <c r="N761" s="62"/>
      <c r="O761" s="62"/>
      <c r="P761" s="62"/>
      <c r="Q761" s="62"/>
      <c r="R761" s="62"/>
      <c r="S761" s="62"/>
      <c r="T761" s="62"/>
      <c r="U761" s="62"/>
      <c r="V761" s="63"/>
      <c r="W761" s="63"/>
      <c r="X761" s="63"/>
      <c r="Y761" s="63"/>
      <c r="AA761" s="352"/>
      <c r="AB761" s="311"/>
      <c r="AC761" s="353"/>
    </row>
    <row r="762" spans="13:29" ht="15">
      <c r="M762" s="62"/>
      <c r="N762" s="62"/>
      <c r="O762" s="62"/>
      <c r="P762" s="62"/>
      <c r="Q762" s="62"/>
      <c r="R762" s="62"/>
      <c r="S762" s="62"/>
      <c r="T762" s="62"/>
      <c r="U762" s="62"/>
      <c r="V762" s="63"/>
      <c r="W762" s="63"/>
      <c r="X762" s="63"/>
      <c r="Y762" s="63"/>
      <c r="AA762" s="352"/>
      <c r="AB762" s="311"/>
      <c r="AC762" s="353"/>
    </row>
    <row r="763" spans="13:29" ht="15">
      <c r="M763" s="62"/>
      <c r="N763" s="62"/>
      <c r="O763" s="62"/>
      <c r="P763" s="62"/>
      <c r="Q763" s="62"/>
      <c r="R763" s="62"/>
      <c r="S763" s="62"/>
      <c r="T763" s="62"/>
      <c r="U763" s="62"/>
      <c r="V763" s="63"/>
      <c r="W763" s="63"/>
      <c r="X763" s="63"/>
      <c r="Y763" s="63"/>
      <c r="AA763" s="352"/>
      <c r="AB763" s="311"/>
      <c r="AC763" s="353"/>
    </row>
    <row r="764" spans="13:29" ht="15">
      <c r="M764" s="62"/>
      <c r="N764" s="62"/>
      <c r="O764" s="62"/>
      <c r="P764" s="62"/>
      <c r="Q764" s="62"/>
      <c r="R764" s="62"/>
      <c r="S764" s="62"/>
      <c r="T764" s="62"/>
      <c r="U764" s="62"/>
      <c r="V764" s="63"/>
      <c r="W764" s="63"/>
      <c r="X764" s="63"/>
      <c r="Y764" s="63"/>
      <c r="AA764" s="352"/>
      <c r="AB764" s="311"/>
      <c r="AC764" s="353"/>
    </row>
    <row r="765" spans="13:29" ht="15">
      <c r="M765" s="62"/>
      <c r="N765" s="62"/>
      <c r="O765" s="62"/>
      <c r="P765" s="62"/>
      <c r="Q765" s="62"/>
      <c r="R765" s="62"/>
      <c r="S765" s="62"/>
      <c r="T765" s="62"/>
      <c r="U765" s="62"/>
      <c r="V765" s="63"/>
      <c r="W765" s="63"/>
      <c r="X765" s="63"/>
      <c r="Y765" s="63"/>
      <c r="AA765" s="352"/>
      <c r="AB765" s="311"/>
      <c r="AC765" s="353"/>
    </row>
    <row r="766" spans="13:29" ht="15">
      <c r="M766" s="62"/>
      <c r="N766" s="62"/>
      <c r="O766" s="62"/>
      <c r="P766" s="62"/>
      <c r="Q766" s="62"/>
      <c r="R766" s="62"/>
      <c r="S766" s="62"/>
      <c r="T766" s="62"/>
      <c r="U766" s="62"/>
      <c r="V766" s="63"/>
      <c r="W766" s="63"/>
      <c r="X766" s="63"/>
      <c r="Y766" s="63"/>
      <c r="AA766" s="352"/>
      <c r="AB766" s="311"/>
      <c r="AC766" s="353"/>
    </row>
    <row r="767" spans="13:29" ht="15">
      <c r="M767" s="62"/>
      <c r="N767" s="62"/>
      <c r="O767" s="62"/>
      <c r="P767" s="62"/>
      <c r="Q767" s="62"/>
      <c r="R767" s="62"/>
      <c r="S767" s="62"/>
      <c r="T767" s="62"/>
      <c r="U767" s="62"/>
      <c r="V767" s="63"/>
      <c r="W767" s="63"/>
      <c r="X767" s="63"/>
      <c r="Y767" s="63"/>
      <c r="AA767" s="352"/>
      <c r="AB767" s="311"/>
      <c r="AC767" s="353"/>
    </row>
    <row r="768" spans="13:29" ht="15">
      <c r="M768" s="62"/>
      <c r="N768" s="62"/>
      <c r="O768" s="62"/>
      <c r="P768" s="62"/>
      <c r="Q768" s="62"/>
      <c r="R768" s="62"/>
      <c r="S768" s="62"/>
      <c r="T768" s="62"/>
      <c r="U768" s="62"/>
      <c r="V768" s="63"/>
      <c r="W768" s="63"/>
      <c r="X768" s="63"/>
      <c r="Y768" s="63"/>
      <c r="AA768" s="352"/>
      <c r="AB768" s="311"/>
      <c r="AC768" s="353"/>
    </row>
    <row r="769" spans="13:29" ht="15">
      <c r="M769" s="62"/>
      <c r="N769" s="62"/>
      <c r="O769" s="62"/>
      <c r="P769" s="62"/>
      <c r="Q769" s="62"/>
      <c r="R769" s="62"/>
      <c r="S769" s="62"/>
      <c r="T769" s="62"/>
      <c r="U769" s="62"/>
      <c r="V769" s="63"/>
      <c r="W769" s="63"/>
      <c r="X769" s="63"/>
      <c r="Y769" s="63"/>
      <c r="AA769" s="352"/>
      <c r="AB769" s="311"/>
      <c r="AC769" s="353"/>
    </row>
    <row r="770" spans="13:29" ht="15">
      <c r="M770" s="62"/>
      <c r="N770" s="62"/>
      <c r="O770" s="62"/>
      <c r="P770" s="62"/>
      <c r="Q770" s="62"/>
      <c r="R770" s="62"/>
      <c r="S770" s="62"/>
      <c r="T770" s="62"/>
      <c r="U770" s="62"/>
      <c r="V770" s="63"/>
      <c r="W770" s="63"/>
      <c r="X770" s="63"/>
      <c r="Y770" s="63"/>
      <c r="AA770" s="352"/>
      <c r="AB770" s="311"/>
      <c r="AC770" s="353"/>
    </row>
    <row r="771" spans="13:29" ht="15">
      <c r="M771" s="62"/>
      <c r="N771" s="62"/>
      <c r="O771" s="62"/>
      <c r="P771" s="62"/>
      <c r="Q771" s="62"/>
      <c r="R771" s="62"/>
      <c r="S771" s="62"/>
      <c r="T771" s="62"/>
      <c r="U771" s="62"/>
      <c r="V771" s="63"/>
      <c r="W771" s="63"/>
      <c r="X771" s="63"/>
      <c r="Y771" s="63"/>
      <c r="AA771" s="352"/>
      <c r="AB771" s="311"/>
      <c r="AC771" s="353"/>
    </row>
    <row r="772" spans="13:29" ht="15">
      <c r="M772" s="62"/>
      <c r="N772" s="62"/>
      <c r="O772" s="62"/>
      <c r="P772" s="62"/>
      <c r="Q772" s="62"/>
      <c r="R772" s="62"/>
      <c r="S772" s="62"/>
      <c r="T772" s="62"/>
      <c r="U772" s="62"/>
      <c r="V772" s="63"/>
      <c r="W772" s="63"/>
      <c r="X772" s="63"/>
      <c r="Y772" s="63"/>
      <c r="AA772" s="352"/>
      <c r="AB772" s="311"/>
      <c r="AC772" s="353"/>
    </row>
    <row r="773" spans="13:29" ht="15">
      <c r="M773" s="62"/>
      <c r="N773" s="62"/>
      <c r="O773" s="62"/>
      <c r="P773" s="62"/>
      <c r="Q773" s="62"/>
      <c r="R773" s="62"/>
      <c r="S773" s="62"/>
      <c r="T773" s="62"/>
      <c r="U773" s="62"/>
      <c r="V773" s="63"/>
      <c r="W773" s="63"/>
      <c r="X773" s="63"/>
      <c r="Y773" s="63"/>
      <c r="AA773" s="352"/>
      <c r="AB773" s="311"/>
      <c r="AC773" s="353"/>
    </row>
    <row r="774" spans="13:29" ht="15">
      <c r="M774" s="62"/>
      <c r="N774" s="62"/>
      <c r="O774" s="62"/>
      <c r="P774" s="62"/>
      <c r="Q774" s="62"/>
      <c r="R774" s="62"/>
      <c r="S774" s="62"/>
      <c r="T774" s="62"/>
      <c r="U774" s="62"/>
      <c r="V774" s="63"/>
      <c r="W774" s="63"/>
      <c r="X774" s="63"/>
      <c r="Y774" s="63"/>
      <c r="AA774" s="352"/>
      <c r="AB774" s="311"/>
      <c r="AC774" s="353"/>
    </row>
    <row r="775" spans="13:29" ht="15">
      <c r="M775" s="62"/>
      <c r="N775" s="62"/>
      <c r="O775" s="62"/>
      <c r="P775" s="62"/>
      <c r="Q775" s="62"/>
      <c r="R775" s="62"/>
      <c r="S775" s="62"/>
      <c r="T775" s="62"/>
      <c r="U775" s="62"/>
      <c r="V775" s="63"/>
      <c r="W775" s="63"/>
      <c r="X775" s="63"/>
      <c r="Y775" s="63"/>
      <c r="AA775" s="352"/>
      <c r="AB775" s="311"/>
      <c r="AC775" s="353"/>
    </row>
    <row r="776" spans="13:29" ht="15">
      <c r="M776" s="62"/>
      <c r="N776" s="62"/>
      <c r="O776" s="62"/>
      <c r="P776" s="62"/>
      <c r="Q776" s="62"/>
      <c r="R776" s="62"/>
      <c r="S776" s="62"/>
      <c r="T776" s="62"/>
      <c r="U776" s="62"/>
      <c r="V776" s="63"/>
      <c r="W776" s="63"/>
      <c r="X776" s="63"/>
      <c r="Y776" s="63"/>
      <c r="AA776" s="352"/>
      <c r="AB776" s="311"/>
      <c r="AC776" s="353"/>
    </row>
    <row r="777" spans="13:29" ht="15">
      <c r="M777" s="62"/>
      <c r="N777" s="62"/>
      <c r="O777" s="62"/>
      <c r="P777" s="62"/>
      <c r="Q777" s="62"/>
      <c r="R777" s="62"/>
      <c r="S777" s="62"/>
      <c r="T777" s="62"/>
      <c r="U777" s="62"/>
      <c r="V777" s="63"/>
      <c r="W777" s="63"/>
      <c r="X777" s="63"/>
      <c r="Y777" s="63"/>
      <c r="AA777" s="352"/>
      <c r="AB777" s="311"/>
      <c r="AC777" s="353"/>
    </row>
    <row r="778" spans="13:29" ht="15">
      <c r="M778" s="62"/>
      <c r="N778" s="62"/>
      <c r="O778" s="62"/>
      <c r="P778" s="62"/>
      <c r="Q778" s="62"/>
      <c r="R778" s="62"/>
      <c r="S778" s="62"/>
      <c r="T778" s="62"/>
      <c r="U778" s="62"/>
      <c r="V778" s="63"/>
      <c r="W778" s="63"/>
      <c r="X778" s="63"/>
      <c r="Y778" s="63"/>
      <c r="AA778" s="352"/>
      <c r="AB778" s="311"/>
      <c r="AC778" s="353"/>
    </row>
    <row r="779" spans="13:29" ht="15">
      <c r="M779" s="62"/>
      <c r="N779" s="62"/>
      <c r="O779" s="62"/>
      <c r="P779" s="62"/>
      <c r="Q779" s="62"/>
      <c r="R779" s="62"/>
      <c r="S779" s="62"/>
      <c r="T779" s="62"/>
      <c r="U779" s="62"/>
      <c r="V779" s="63"/>
      <c r="W779" s="63"/>
      <c r="X779" s="63"/>
      <c r="Y779" s="63"/>
      <c r="AA779" s="352"/>
      <c r="AB779" s="311"/>
      <c r="AC779" s="353"/>
    </row>
    <row r="780" spans="13:29" ht="15">
      <c r="M780" s="62"/>
      <c r="N780" s="62"/>
      <c r="O780" s="62"/>
      <c r="P780" s="62"/>
      <c r="Q780" s="62"/>
      <c r="R780" s="62"/>
      <c r="S780" s="62"/>
      <c r="T780" s="62"/>
      <c r="U780" s="62"/>
      <c r="V780" s="63"/>
      <c r="W780" s="63"/>
      <c r="X780" s="63"/>
      <c r="Y780" s="63"/>
      <c r="AA780" s="352"/>
      <c r="AB780" s="311"/>
      <c r="AC780" s="353"/>
    </row>
    <row r="781" spans="13:29" ht="15">
      <c r="M781" s="62"/>
      <c r="N781" s="62"/>
      <c r="O781" s="62"/>
      <c r="P781" s="62"/>
      <c r="Q781" s="62"/>
      <c r="R781" s="62"/>
      <c r="S781" s="62"/>
      <c r="T781" s="62"/>
      <c r="U781" s="62"/>
      <c r="V781" s="63"/>
      <c r="W781" s="63"/>
      <c r="X781" s="63"/>
      <c r="Y781" s="63"/>
      <c r="AA781" s="352"/>
      <c r="AB781" s="311"/>
      <c r="AC781" s="353"/>
    </row>
    <row r="782" spans="13:29" ht="15">
      <c r="M782" s="62"/>
      <c r="N782" s="62"/>
      <c r="O782" s="62"/>
      <c r="P782" s="62"/>
      <c r="Q782" s="62"/>
      <c r="R782" s="62"/>
      <c r="S782" s="62"/>
      <c r="T782" s="62"/>
      <c r="U782" s="62"/>
      <c r="V782" s="63"/>
      <c r="W782" s="63"/>
      <c r="X782" s="63"/>
      <c r="Y782" s="63"/>
      <c r="AA782" s="352"/>
      <c r="AB782" s="311"/>
      <c r="AC782" s="353"/>
    </row>
    <row r="783" spans="13:29" ht="15">
      <c r="M783" s="62"/>
      <c r="N783" s="62"/>
      <c r="O783" s="62"/>
      <c r="P783" s="62"/>
      <c r="Q783" s="62"/>
      <c r="R783" s="62"/>
      <c r="S783" s="62"/>
      <c r="T783" s="62"/>
      <c r="U783" s="62"/>
      <c r="V783" s="63"/>
      <c r="W783" s="63"/>
      <c r="X783" s="63"/>
      <c r="Y783" s="63"/>
      <c r="AA783" s="352"/>
      <c r="AB783" s="311"/>
      <c r="AC783" s="353"/>
    </row>
    <row r="784" spans="13:29" ht="15">
      <c r="M784" s="62"/>
      <c r="N784" s="62"/>
      <c r="O784" s="62"/>
      <c r="P784" s="62"/>
      <c r="Q784" s="62"/>
      <c r="R784" s="62"/>
      <c r="S784" s="62"/>
      <c r="T784" s="62"/>
      <c r="U784" s="62"/>
      <c r="V784" s="63"/>
      <c r="W784" s="63"/>
      <c r="X784" s="63"/>
      <c r="Y784" s="63"/>
      <c r="AA784" s="352"/>
      <c r="AB784" s="311"/>
      <c r="AC784" s="353"/>
    </row>
    <row r="785" spans="13:29" ht="15">
      <c r="M785" s="62"/>
      <c r="N785" s="62"/>
      <c r="O785" s="62"/>
      <c r="P785" s="62"/>
      <c r="Q785" s="62"/>
      <c r="R785" s="62"/>
      <c r="S785" s="62"/>
      <c r="T785" s="62"/>
      <c r="U785" s="62"/>
      <c r="V785" s="63"/>
      <c r="W785" s="63"/>
      <c r="X785" s="63"/>
      <c r="Y785" s="63"/>
      <c r="AA785" s="352"/>
      <c r="AB785" s="311"/>
      <c r="AC785" s="353"/>
    </row>
    <row r="786" spans="13:29" ht="15">
      <c r="M786" s="62"/>
      <c r="N786" s="62"/>
      <c r="O786" s="62"/>
      <c r="P786" s="62"/>
      <c r="Q786" s="62"/>
      <c r="R786" s="62"/>
      <c r="S786" s="62"/>
      <c r="T786" s="62"/>
      <c r="U786" s="62"/>
      <c r="V786" s="63"/>
      <c r="W786" s="63"/>
      <c r="X786" s="63"/>
      <c r="Y786" s="63"/>
      <c r="AA786" s="352"/>
      <c r="AB786" s="311"/>
      <c r="AC786" s="353"/>
    </row>
    <row r="787" spans="13:29" ht="15">
      <c r="M787" s="62"/>
      <c r="N787" s="62"/>
      <c r="O787" s="62"/>
      <c r="P787" s="62"/>
      <c r="Q787" s="62"/>
      <c r="R787" s="62"/>
      <c r="S787" s="62"/>
      <c r="T787" s="62"/>
      <c r="U787" s="62"/>
      <c r="V787" s="63"/>
      <c r="W787" s="63"/>
      <c r="X787" s="63"/>
      <c r="Y787" s="63"/>
      <c r="AA787" s="352"/>
      <c r="AB787" s="311"/>
      <c r="AC787" s="353"/>
    </row>
    <row r="788" spans="13:29" ht="15">
      <c r="M788" s="62"/>
      <c r="N788" s="62"/>
      <c r="O788" s="62"/>
      <c r="P788" s="62"/>
      <c r="Q788" s="62"/>
      <c r="R788" s="62"/>
      <c r="S788" s="62"/>
      <c r="T788" s="62"/>
      <c r="U788" s="62"/>
      <c r="V788" s="63"/>
      <c r="W788" s="63"/>
      <c r="X788" s="63"/>
      <c r="Y788" s="63"/>
      <c r="AA788" s="352"/>
      <c r="AB788" s="311"/>
      <c r="AC788" s="353"/>
    </row>
    <row r="789" spans="13:29" ht="15">
      <c r="M789" s="62"/>
      <c r="N789" s="62"/>
      <c r="O789" s="62"/>
      <c r="P789" s="62"/>
      <c r="Q789" s="62"/>
      <c r="R789" s="62"/>
      <c r="S789" s="62"/>
      <c r="T789" s="62"/>
      <c r="U789" s="62"/>
      <c r="V789" s="63"/>
      <c r="W789" s="63"/>
      <c r="X789" s="63"/>
      <c r="Y789" s="63"/>
      <c r="AA789" s="352"/>
      <c r="AB789" s="311"/>
      <c r="AC789" s="353"/>
    </row>
    <row r="790" spans="13:29" ht="15">
      <c r="M790" s="62"/>
      <c r="N790" s="62"/>
      <c r="O790" s="62"/>
      <c r="P790" s="62"/>
      <c r="Q790" s="62"/>
      <c r="R790" s="62"/>
      <c r="S790" s="62"/>
      <c r="T790" s="62"/>
      <c r="U790" s="62"/>
      <c r="V790" s="63"/>
      <c r="W790" s="63"/>
      <c r="X790" s="63"/>
      <c r="Y790" s="63"/>
      <c r="AA790" s="352"/>
      <c r="AB790" s="311"/>
      <c r="AC790" s="353"/>
    </row>
    <row r="791" spans="13:29" ht="15">
      <c r="M791" s="62"/>
      <c r="N791" s="62"/>
      <c r="O791" s="62"/>
      <c r="P791" s="62"/>
      <c r="Q791" s="62"/>
      <c r="R791" s="62"/>
      <c r="S791" s="62"/>
      <c r="T791" s="62"/>
      <c r="U791" s="62"/>
      <c r="V791" s="63"/>
      <c r="W791" s="63"/>
      <c r="X791" s="63"/>
      <c r="Y791" s="63"/>
      <c r="AA791" s="352"/>
      <c r="AB791" s="311"/>
      <c r="AC791" s="353"/>
    </row>
    <row r="792" spans="13:29" ht="15">
      <c r="M792" s="62"/>
      <c r="N792" s="62"/>
      <c r="O792" s="62"/>
      <c r="P792" s="62"/>
      <c r="Q792" s="62"/>
      <c r="R792" s="62"/>
      <c r="S792" s="62"/>
      <c r="T792" s="62"/>
      <c r="U792" s="62"/>
      <c r="V792" s="63"/>
      <c r="W792" s="63"/>
      <c r="X792" s="63"/>
      <c r="Y792" s="63"/>
      <c r="AA792" s="352"/>
      <c r="AB792" s="311"/>
      <c r="AC792" s="353"/>
    </row>
    <row r="793" spans="13:29" ht="15">
      <c r="M793" s="62"/>
      <c r="N793" s="62"/>
      <c r="O793" s="62"/>
      <c r="P793" s="62"/>
      <c r="Q793" s="62"/>
      <c r="R793" s="62"/>
      <c r="S793" s="62"/>
      <c r="T793" s="62"/>
      <c r="U793" s="62"/>
      <c r="V793" s="63"/>
      <c r="W793" s="63"/>
      <c r="X793" s="63"/>
      <c r="Y793" s="63"/>
      <c r="AA793" s="352"/>
      <c r="AB793" s="311"/>
      <c r="AC793" s="353"/>
    </row>
    <row r="794" spans="13:29" ht="15">
      <c r="M794" s="62"/>
      <c r="N794" s="62"/>
      <c r="O794" s="62"/>
      <c r="P794" s="62"/>
      <c r="Q794" s="62"/>
      <c r="R794" s="62"/>
      <c r="S794" s="62"/>
      <c r="T794" s="62"/>
      <c r="U794" s="62"/>
      <c r="V794" s="63"/>
      <c r="W794" s="63"/>
      <c r="X794" s="63"/>
      <c r="Y794" s="63"/>
      <c r="AA794" s="352"/>
      <c r="AB794" s="311"/>
      <c r="AC794" s="353"/>
    </row>
    <row r="795" spans="13:29" ht="15">
      <c r="M795" s="62"/>
      <c r="N795" s="62"/>
      <c r="O795" s="62"/>
      <c r="P795" s="62"/>
      <c r="Q795" s="62"/>
      <c r="R795" s="62"/>
      <c r="S795" s="62"/>
      <c r="T795" s="62"/>
      <c r="U795" s="62"/>
      <c r="V795" s="63"/>
      <c r="W795" s="63"/>
      <c r="X795" s="63"/>
      <c r="Y795" s="63"/>
      <c r="AA795" s="352"/>
      <c r="AB795" s="311"/>
      <c r="AC795" s="353"/>
    </row>
    <row r="796" spans="13:29" ht="15">
      <c r="M796" s="62"/>
      <c r="N796" s="62"/>
      <c r="O796" s="62"/>
      <c r="P796" s="62"/>
      <c r="Q796" s="62"/>
      <c r="R796" s="62"/>
      <c r="S796" s="62"/>
      <c r="T796" s="62"/>
      <c r="U796" s="62"/>
      <c r="V796" s="63"/>
      <c r="W796" s="63"/>
      <c r="X796" s="63"/>
      <c r="Y796" s="63"/>
      <c r="AA796" s="352"/>
      <c r="AB796" s="311"/>
      <c r="AC796" s="353"/>
    </row>
    <row r="797" spans="13:29" ht="15">
      <c r="M797" s="62"/>
      <c r="N797" s="62"/>
      <c r="O797" s="62"/>
      <c r="P797" s="62"/>
      <c r="Q797" s="62"/>
      <c r="R797" s="62"/>
      <c r="S797" s="62"/>
      <c r="T797" s="62"/>
      <c r="U797" s="62"/>
      <c r="V797" s="63"/>
      <c r="W797" s="63"/>
      <c r="X797" s="63"/>
      <c r="Y797" s="63"/>
      <c r="AA797" s="352"/>
      <c r="AB797" s="311"/>
      <c r="AC797" s="353"/>
    </row>
    <row r="798" spans="13:29" ht="15">
      <c r="M798" s="62"/>
      <c r="N798" s="62"/>
      <c r="O798" s="62"/>
      <c r="P798" s="62"/>
      <c r="Q798" s="62"/>
      <c r="R798" s="62"/>
      <c r="S798" s="62"/>
      <c r="T798" s="62"/>
      <c r="U798" s="62"/>
      <c r="V798" s="63"/>
      <c r="W798" s="63"/>
      <c r="X798" s="63"/>
      <c r="Y798" s="63"/>
      <c r="AA798" s="352"/>
      <c r="AB798" s="311"/>
      <c r="AC798" s="353"/>
    </row>
    <row r="799" spans="13:29" ht="15">
      <c r="M799" s="62"/>
      <c r="N799" s="62"/>
      <c r="O799" s="62"/>
      <c r="P799" s="62"/>
      <c r="Q799" s="62"/>
      <c r="R799" s="62"/>
      <c r="S799" s="62"/>
      <c r="T799" s="62"/>
      <c r="U799" s="62"/>
      <c r="V799" s="63"/>
      <c r="W799" s="63"/>
      <c r="X799" s="63"/>
      <c r="Y799" s="63"/>
      <c r="AA799" s="352"/>
      <c r="AB799" s="311"/>
      <c r="AC799" s="353"/>
    </row>
    <row r="800" spans="13:29" ht="15">
      <c r="M800" s="62"/>
      <c r="N800" s="62"/>
      <c r="O800" s="62"/>
      <c r="P800" s="62"/>
      <c r="Q800" s="62"/>
      <c r="R800" s="62"/>
      <c r="S800" s="62"/>
      <c r="T800" s="62"/>
      <c r="U800" s="62"/>
      <c r="V800" s="63"/>
      <c r="W800" s="63"/>
      <c r="X800" s="63"/>
      <c r="Y800" s="63"/>
      <c r="AA800" s="352"/>
      <c r="AB800" s="311"/>
      <c r="AC800" s="353"/>
    </row>
    <row r="801" spans="13:29" ht="15">
      <c r="M801" s="62"/>
      <c r="N801" s="62"/>
      <c r="O801" s="62"/>
      <c r="P801" s="62"/>
      <c r="Q801" s="62"/>
      <c r="R801" s="62"/>
      <c r="S801" s="62"/>
      <c r="T801" s="62"/>
      <c r="U801" s="62"/>
      <c r="V801" s="63"/>
      <c r="W801" s="63"/>
      <c r="X801" s="63"/>
      <c r="Y801" s="63"/>
      <c r="AA801" s="352"/>
      <c r="AB801" s="311"/>
      <c r="AC801" s="353"/>
    </row>
    <row r="802" spans="13:29" ht="15">
      <c r="M802" s="62"/>
      <c r="N802" s="62"/>
      <c r="O802" s="62"/>
      <c r="P802" s="62"/>
      <c r="Q802" s="62"/>
      <c r="R802" s="62"/>
      <c r="S802" s="62"/>
      <c r="T802" s="62"/>
      <c r="U802" s="62"/>
      <c r="V802" s="63"/>
      <c r="W802" s="63"/>
      <c r="X802" s="63"/>
      <c r="Y802" s="63"/>
      <c r="AA802" s="352"/>
      <c r="AB802" s="311"/>
      <c r="AC802" s="353"/>
    </row>
    <row r="803" spans="13:29" ht="15">
      <c r="M803" s="62"/>
      <c r="N803" s="62"/>
      <c r="O803" s="62"/>
      <c r="P803" s="62"/>
      <c r="Q803" s="62"/>
      <c r="R803" s="62"/>
      <c r="S803" s="62"/>
      <c r="T803" s="62"/>
      <c r="U803" s="62"/>
      <c r="V803" s="63"/>
      <c r="W803" s="63"/>
      <c r="X803" s="63"/>
      <c r="Y803" s="63"/>
      <c r="AA803" s="352"/>
      <c r="AB803" s="311"/>
      <c r="AC803" s="353"/>
    </row>
    <row r="804" spans="13:29" ht="15">
      <c r="M804" s="62"/>
      <c r="N804" s="62"/>
      <c r="O804" s="62"/>
      <c r="P804" s="62"/>
      <c r="Q804" s="62"/>
      <c r="R804" s="62"/>
      <c r="S804" s="62"/>
      <c r="T804" s="62"/>
      <c r="U804" s="62"/>
      <c r="V804" s="63"/>
      <c r="W804" s="63"/>
      <c r="X804" s="63"/>
      <c r="Y804" s="63"/>
      <c r="AA804" s="352"/>
      <c r="AB804" s="311"/>
      <c r="AC804" s="353"/>
    </row>
    <row r="805" spans="13:29" ht="15">
      <c r="M805" s="62"/>
      <c r="N805" s="62"/>
      <c r="O805" s="62"/>
      <c r="P805" s="62"/>
      <c r="Q805" s="62"/>
      <c r="R805" s="62"/>
      <c r="S805" s="62"/>
      <c r="T805" s="62"/>
      <c r="U805" s="62"/>
      <c r="V805" s="63"/>
      <c r="W805" s="63"/>
      <c r="X805" s="63"/>
      <c r="Y805" s="63"/>
      <c r="AA805" s="352"/>
      <c r="AB805" s="311"/>
      <c r="AC805" s="353"/>
    </row>
    <row r="806" spans="13:29" ht="15">
      <c r="M806" s="62"/>
      <c r="N806" s="62"/>
      <c r="O806" s="62"/>
      <c r="P806" s="62"/>
      <c r="Q806" s="62"/>
      <c r="R806" s="62"/>
      <c r="S806" s="62"/>
      <c r="T806" s="62"/>
      <c r="U806" s="62"/>
      <c r="V806" s="63"/>
      <c r="W806" s="63"/>
      <c r="X806" s="63"/>
      <c r="Y806" s="63"/>
      <c r="AA806" s="352"/>
      <c r="AB806" s="311"/>
      <c r="AC806" s="353"/>
    </row>
    <row r="807" spans="13:29" ht="15">
      <c r="M807" s="62"/>
      <c r="N807" s="62"/>
      <c r="O807" s="62"/>
      <c r="P807" s="62"/>
      <c r="Q807" s="62"/>
      <c r="R807" s="62"/>
      <c r="S807" s="62"/>
      <c r="T807" s="62"/>
      <c r="U807" s="62"/>
      <c r="V807" s="63"/>
      <c r="W807" s="63"/>
      <c r="X807" s="63"/>
      <c r="Y807" s="63"/>
      <c r="AA807" s="352"/>
      <c r="AB807" s="311"/>
      <c r="AC807" s="353"/>
    </row>
    <row r="808" spans="13:29" ht="15">
      <c r="M808" s="62"/>
      <c r="N808" s="62"/>
      <c r="O808" s="62"/>
      <c r="P808" s="62"/>
      <c r="Q808" s="62"/>
      <c r="R808" s="62"/>
      <c r="S808" s="62"/>
      <c r="T808" s="62"/>
      <c r="U808" s="62"/>
      <c r="V808" s="63"/>
      <c r="W808" s="63"/>
      <c r="X808" s="63"/>
      <c r="Y808" s="63"/>
      <c r="AA808" s="352"/>
      <c r="AB808" s="311"/>
      <c r="AC808" s="353"/>
    </row>
    <row r="809" spans="13:29" ht="15">
      <c r="M809" s="62"/>
      <c r="N809" s="62"/>
      <c r="O809" s="62"/>
      <c r="P809" s="62"/>
      <c r="Q809" s="62"/>
      <c r="R809" s="62"/>
      <c r="S809" s="62"/>
      <c r="T809" s="62"/>
      <c r="U809" s="62"/>
      <c r="V809" s="63"/>
      <c r="W809" s="63"/>
      <c r="X809" s="63"/>
      <c r="Y809" s="63"/>
      <c r="AA809" s="352"/>
      <c r="AB809" s="311"/>
      <c r="AC809" s="353"/>
    </row>
    <row r="810" spans="13:29" ht="15">
      <c r="M810" s="62"/>
      <c r="N810" s="62"/>
      <c r="O810" s="62"/>
      <c r="P810" s="62"/>
      <c r="Q810" s="62"/>
      <c r="R810" s="62"/>
      <c r="S810" s="62"/>
      <c r="T810" s="62"/>
      <c r="U810" s="62"/>
      <c r="V810" s="63"/>
      <c r="W810" s="63"/>
      <c r="X810" s="63"/>
      <c r="Y810" s="63"/>
      <c r="AA810" s="352"/>
      <c r="AB810" s="311"/>
      <c r="AC810" s="353"/>
    </row>
    <row r="811" spans="13:29" ht="15">
      <c r="M811" s="62"/>
      <c r="N811" s="62"/>
      <c r="O811" s="62"/>
      <c r="P811" s="62"/>
      <c r="Q811" s="62"/>
      <c r="R811" s="62"/>
      <c r="S811" s="62"/>
      <c r="T811" s="62"/>
      <c r="U811" s="62"/>
      <c r="V811" s="63"/>
      <c r="W811" s="63"/>
      <c r="X811" s="63"/>
      <c r="Y811" s="63"/>
      <c r="AA811" s="352"/>
      <c r="AB811" s="311"/>
      <c r="AC811" s="353"/>
    </row>
    <row r="812" spans="13:29" ht="15">
      <c r="M812" s="62"/>
      <c r="N812" s="62"/>
      <c r="O812" s="62"/>
      <c r="P812" s="62"/>
      <c r="Q812" s="62"/>
      <c r="R812" s="62"/>
      <c r="S812" s="62"/>
      <c r="T812" s="62"/>
      <c r="U812" s="62"/>
      <c r="V812" s="63"/>
      <c r="W812" s="63"/>
      <c r="X812" s="63"/>
      <c r="Y812" s="63"/>
      <c r="AA812" s="352"/>
      <c r="AB812" s="311"/>
      <c r="AC812" s="353"/>
    </row>
    <row r="813" spans="13:29" ht="15">
      <c r="M813" s="62"/>
      <c r="N813" s="62"/>
      <c r="O813" s="62"/>
      <c r="P813" s="62"/>
      <c r="Q813" s="62"/>
      <c r="R813" s="62"/>
      <c r="S813" s="62"/>
      <c r="T813" s="62"/>
      <c r="U813" s="62"/>
      <c r="V813" s="63"/>
      <c r="W813" s="63"/>
      <c r="X813" s="63"/>
      <c r="Y813" s="63"/>
      <c r="AA813" s="352"/>
      <c r="AB813" s="311"/>
      <c r="AC813" s="353"/>
    </row>
    <row r="814" spans="13:29" ht="15">
      <c r="M814" s="62"/>
      <c r="N814" s="62"/>
      <c r="O814" s="62"/>
      <c r="P814" s="62"/>
      <c r="Q814" s="62"/>
      <c r="R814" s="62"/>
      <c r="S814" s="62"/>
      <c r="T814" s="62"/>
      <c r="U814" s="62"/>
      <c r="V814" s="63"/>
      <c r="W814" s="63"/>
      <c r="X814" s="63"/>
      <c r="Y814" s="63"/>
      <c r="AA814" s="352"/>
      <c r="AB814" s="311"/>
      <c r="AC814" s="353"/>
    </row>
    <row r="815" spans="13:29" ht="15">
      <c r="M815" s="62"/>
      <c r="N815" s="62"/>
      <c r="O815" s="62"/>
      <c r="P815" s="62"/>
      <c r="Q815" s="62"/>
      <c r="R815" s="62"/>
      <c r="S815" s="62"/>
      <c r="T815" s="62"/>
      <c r="U815" s="62"/>
      <c r="V815" s="63"/>
      <c r="W815" s="63"/>
      <c r="X815" s="63"/>
      <c r="Y815" s="63"/>
      <c r="AA815" s="352"/>
      <c r="AB815" s="311"/>
      <c r="AC815" s="353"/>
    </row>
    <row r="816" spans="13:29" ht="15">
      <c r="M816" s="62"/>
      <c r="N816" s="62"/>
      <c r="O816" s="62"/>
      <c r="P816" s="62"/>
      <c r="Q816" s="62"/>
      <c r="R816" s="62"/>
      <c r="S816" s="62"/>
      <c r="T816" s="62"/>
      <c r="U816" s="62"/>
      <c r="V816" s="63"/>
      <c r="W816" s="63"/>
      <c r="X816" s="63"/>
      <c r="Y816" s="63"/>
      <c r="AA816" s="352"/>
      <c r="AB816" s="311"/>
      <c r="AC816" s="353"/>
    </row>
    <row r="817" spans="13:29" ht="15">
      <c r="M817" s="62"/>
      <c r="N817" s="62"/>
      <c r="O817" s="62"/>
      <c r="P817" s="62"/>
      <c r="Q817" s="62"/>
      <c r="R817" s="62"/>
      <c r="S817" s="62"/>
      <c r="T817" s="62"/>
      <c r="U817" s="62"/>
      <c r="V817" s="63"/>
      <c r="W817" s="63"/>
      <c r="X817" s="63"/>
      <c r="Y817" s="63"/>
      <c r="AA817" s="352"/>
      <c r="AB817" s="311"/>
      <c r="AC817" s="353"/>
    </row>
    <row r="818" spans="13:29" ht="15">
      <c r="M818" s="62"/>
      <c r="N818" s="62"/>
      <c r="O818" s="62"/>
      <c r="P818" s="62"/>
      <c r="Q818" s="62"/>
      <c r="R818" s="62"/>
      <c r="S818" s="62"/>
      <c r="T818" s="62"/>
      <c r="U818" s="62"/>
      <c r="V818" s="63"/>
      <c r="W818" s="63"/>
      <c r="X818" s="63"/>
      <c r="Y818" s="63"/>
      <c r="AA818" s="352"/>
      <c r="AB818" s="311"/>
      <c r="AC818" s="353"/>
    </row>
    <row r="819" spans="13:29" ht="15">
      <c r="M819" s="62"/>
      <c r="N819" s="62"/>
      <c r="O819" s="62"/>
      <c r="P819" s="62"/>
      <c r="Q819" s="62"/>
      <c r="R819" s="62"/>
      <c r="S819" s="62"/>
      <c r="T819" s="62"/>
      <c r="U819" s="62"/>
      <c r="V819" s="63"/>
      <c r="W819" s="63"/>
      <c r="X819" s="63"/>
      <c r="Y819" s="63"/>
      <c r="AA819" s="352"/>
      <c r="AB819" s="311"/>
      <c r="AC819" s="353"/>
    </row>
    <row r="820" spans="13:29" ht="15">
      <c r="M820" s="62"/>
      <c r="N820" s="62"/>
      <c r="O820" s="62"/>
      <c r="P820" s="62"/>
      <c r="Q820" s="62"/>
      <c r="R820" s="62"/>
      <c r="S820" s="62"/>
      <c r="T820" s="62"/>
      <c r="U820" s="62"/>
      <c r="V820" s="63"/>
      <c r="W820" s="63"/>
      <c r="X820" s="63"/>
      <c r="Y820" s="63"/>
      <c r="AA820" s="352"/>
      <c r="AB820" s="311"/>
      <c r="AC820" s="353"/>
    </row>
    <row r="821" spans="13:29" ht="15">
      <c r="M821" s="62"/>
      <c r="N821" s="62"/>
      <c r="O821" s="62"/>
      <c r="P821" s="62"/>
      <c r="Q821" s="62"/>
      <c r="R821" s="62"/>
      <c r="S821" s="62"/>
      <c r="T821" s="62"/>
      <c r="U821" s="62"/>
      <c r="V821" s="63"/>
      <c r="W821" s="63"/>
      <c r="X821" s="63"/>
      <c r="Y821" s="63"/>
      <c r="AA821" s="352"/>
      <c r="AB821" s="311"/>
      <c r="AC821" s="353"/>
    </row>
    <row r="822" spans="13:29" ht="15">
      <c r="M822" s="62"/>
      <c r="N822" s="62"/>
      <c r="O822" s="62"/>
      <c r="P822" s="62"/>
      <c r="Q822" s="62"/>
      <c r="R822" s="62"/>
      <c r="S822" s="62"/>
      <c r="T822" s="62"/>
      <c r="U822" s="62"/>
      <c r="V822" s="63"/>
      <c r="W822" s="63"/>
      <c r="X822" s="63"/>
      <c r="Y822" s="63"/>
      <c r="AA822" s="352"/>
      <c r="AB822" s="311"/>
      <c r="AC822" s="353"/>
    </row>
    <row r="823" spans="13:29" ht="15">
      <c r="M823" s="62"/>
      <c r="N823" s="62"/>
      <c r="O823" s="62"/>
      <c r="P823" s="62"/>
      <c r="Q823" s="62"/>
      <c r="R823" s="62"/>
      <c r="S823" s="62"/>
      <c r="T823" s="62"/>
      <c r="U823" s="62"/>
      <c r="V823" s="63"/>
      <c r="W823" s="63"/>
      <c r="X823" s="63"/>
      <c r="Y823" s="63"/>
      <c r="AA823" s="352"/>
      <c r="AB823" s="311"/>
      <c r="AC823" s="353"/>
    </row>
    <row r="824" spans="13:29" ht="15">
      <c r="M824" s="62"/>
      <c r="N824" s="62"/>
      <c r="O824" s="62"/>
      <c r="P824" s="62"/>
      <c r="Q824" s="62"/>
      <c r="R824" s="62"/>
      <c r="S824" s="62"/>
      <c r="T824" s="62"/>
      <c r="U824" s="62"/>
      <c r="V824" s="63"/>
      <c r="W824" s="63"/>
      <c r="X824" s="63"/>
      <c r="Y824" s="63"/>
      <c r="AA824" s="352"/>
      <c r="AB824" s="311"/>
      <c r="AC824" s="353"/>
    </row>
    <row r="825" spans="13:29" ht="15">
      <c r="M825" s="62"/>
      <c r="N825" s="62"/>
      <c r="O825" s="62"/>
      <c r="P825" s="62"/>
      <c r="Q825" s="62"/>
      <c r="R825" s="62"/>
      <c r="S825" s="62"/>
      <c r="T825" s="62"/>
      <c r="U825" s="62"/>
      <c r="V825" s="63"/>
      <c r="W825" s="63"/>
      <c r="X825" s="63"/>
      <c r="Y825" s="63"/>
      <c r="AA825" s="352"/>
      <c r="AB825" s="311"/>
      <c r="AC825" s="353"/>
    </row>
    <row r="826" spans="13:29" ht="15">
      <c r="M826" s="62"/>
      <c r="N826" s="62"/>
      <c r="O826" s="62"/>
      <c r="P826" s="62"/>
      <c r="Q826" s="62"/>
      <c r="R826" s="62"/>
      <c r="S826" s="62"/>
      <c r="T826" s="62"/>
      <c r="U826" s="62"/>
      <c r="V826" s="63"/>
      <c r="W826" s="63"/>
      <c r="X826" s="63"/>
      <c r="Y826" s="63"/>
      <c r="AA826" s="352"/>
      <c r="AB826" s="311"/>
      <c r="AC826" s="353"/>
    </row>
    <row r="827" spans="13:29" ht="15">
      <c r="M827" s="62"/>
      <c r="N827" s="62"/>
      <c r="O827" s="62"/>
      <c r="P827" s="62"/>
      <c r="Q827" s="62"/>
      <c r="R827" s="62"/>
      <c r="S827" s="62"/>
      <c r="T827" s="62"/>
      <c r="U827" s="62"/>
      <c r="V827" s="63"/>
      <c r="W827" s="63"/>
      <c r="X827" s="63"/>
      <c r="Y827" s="63"/>
      <c r="AA827" s="352"/>
      <c r="AB827" s="311"/>
      <c r="AC827" s="353"/>
    </row>
    <row r="828" spans="13:29" ht="15.75" thickBot="1">
      <c r="M828" s="62"/>
      <c r="N828" s="62"/>
      <c r="O828" s="62"/>
      <c r="P828" s="62"/>
      <c r="Q828" s="62"/>
      <c r="R828" s="62"/>
      <c r="S828" s="62"/>
      <c r="T828" s="62"/>
      <c r="U828" s="62"/>
      <c r="V828" s="63"/>
      <c r="W828" s="63"/>
      <c r="X828" s="63"/>
      <c r="Y828" s="63"/>
      <c r="AA828" s="350"/>
      <c r="AB828" s="318"/>
      <c r="AC828" s="351"/>
    </row>
    <row r="829" spans="13:29" ht="15.75" thickBot="1">
      <c r="M829" s="62"/>
      <c r="N829" s="62"/>
      <c r="O829" s="62"/>
      <c r="P829" s="62"/>
      <c r="Q829" s="62"/>
      <c r="R829" s="62"/>
      <c r="S829" s="62"/>
      <c r="T829" s="62"/>
      <c r="U829" s="62"/>
      <c r="V829" s="63"/>
      <c r="W829" s="63"/>
      <c r="X829" s="63"/>
      <c r="Y829" s="63"/>
      <c r="AA829" s="312"/>
      <c r="AB829" s="318"/>
      <c r="AC829" s="323"/>
    </row>
    <row r="830" spans="13:29" ht="15.75" thickBot="1">
      <c r="M830" s="62"/>
      <c r="N830" s="62"/>
      <c r="O830" s="62"/>
      <c r="P830" s="62"/>
      <c r="Q830" s="62"/>
      <c r="R830" s="62"/>
      <c r="S830" s="62"/>
      <c r="T830" s="62"/>
      <c r="U830" s="62"/>
      <c r="V830" s="63"/>
      <c r="W830" s="63"/>
      <c r="X830" s="63"/>
      <c r="Y830" s="63"/>
      <c r="AA830" s="312"/>
      <c r="AB830" s="318"/>
      <c r="AC830" s="323"/>
    </row>
    <row r="831" spans="13:29" ht="15.75" thickBot="1">
      <c r="M831" s="62"/>
      <c r="N831" s="62"/>
      <c r="O831" s="62"/>
      <c r="P831" s="62"/>
      <c r="Q831" s="62"/>
      <c r="R831" s="62"/>
      <c r="S831" s="62"/>
      <c r="T831" s="62"/>
      <c r="U831" s="62"/>
      <c r="V831" s="63"/>
      <c r="W831" s="63"/>
      <c r="X831" s="63"/>
      <c r="Y831" s="63"/>
      <c r="AA831" s="312"/>
      <c r="AB831" s="318"/>
      <c r="AC831" s="323"/>
    </row>
    <row r="832" spans="13:29" ht="15.75" thickBot="1">
      <c r="M832" s="62"/>
      <c r="N832" s="62"/>
      <c r="O832" s="62"/>
      <c r="P832" s="62"/>
      <c r="Q832" s="62"/>
      <c r="R832" s="62"/>
      <c r="S832" s="62"/>
      <c r="T832" s="62"/>
      <c r="U832" s="62"/>
      <c r="V832" s="63"/>
      <c r="W832" s="63"/>
      <c r="X832" s="63"/>
      <c r="Y832" s="63"/>
      <c r="AA832" s="312"/>
      <c r="AB832" s="318"/>
      <c r="AC832" s="323"/>
    </row>
    <row r="833" spans="13:29" ht="15.75" thickBot="1">
      <c r="M833" s="62"/>
      <c r="N833" s="62"/>
      <c r="O833" s="62"/>
      <c r="P833" s="62"/>
      <c r="Q833" s="62"/>
      <c r="R833" s="62"/>
      <c r="S833" s="62"/>
      <c r="T833" s="62"/>
      <c r="U833" s="62"/>
      <c r="V833" s="63"/>
      <c r="W833" s="63"/>
      <c r="X833" s="63"/>
      <c r="Y833" s="63"/>
      <c r="AA833" s="312"/>
      <c r="AB833" s="318"/>
      <c r="AC833" s="323"/>
    </row>
    <row r="834" spans="13:29" ht="15.75" thickBot="1">
      <c r="M834" s="62"/>
      <c r="N834" s="62"/>
      <c r="O834" s="62"/>
      <c r="P834" s="62"/>
      <c r="Q834" s="62"/>
      <c r="R834" s="62"/>
      <c r="S834" s="62"/>
      <c r="T834" s="62"/>
      <c r="U834" s="62"/>
      <c r="V834" s="63"/>
      <c r="W834" s="63"/>
      <c r="X834" s="63"/>
      <c r="Y834" s="63"/>
      <c r="AA834" s="312"/>
      <c r="AB834" s="318"/>
      <c r="AC834" s="323"/>
    </row>
    <row r="835" spans="13:29" ht="15.75" thickBot="1">
      <c r="M835" s="62"/>
      <c r="N835" s="62"/>
      <c r="O835" s="62"/>
      <c r="P835" s="62"/>
      <c r="Q835" s="62"/>
      <c r="R835" s="62"/>
      <c r="S835" s="62"/>
      <c r="T835" s="62"/>
      <c r="U835" s="62"/>
      <c r="V835" s="63"/>
      <c r="W835" s="63"/>
      <c r="X835" s="63"/>
      <c r="Y835" s="63"/>
      <c r="AA835" s="312"/>
      <c r="AB835" s="318"/>
      <c r="AC835" s="323"/>
    </row>
    <row r="836" spans="13:29" ht="15.75" thickBot="1">
      <c r="M836" s="62"/>
      <c r="N836" s="62"/>
      <c r="O836" s="62"/>
      <c r="P836" s="62"/>
      <c r="Q836" s="62"/>
      <c r="R836" s="62"/>
      <c r="S836" s="62"/>
      <c r="T836" s="62"/>
      <c r="U836" s="62"/>
      <c r="V836" s="63"/>
      <c r="W836" s="63"/>
      <c r="X836" s="63"/>
      <c r="Y836" s="63"/>
      <c r="AA836" s="312"/>
      <c r="AB836" s="318"/>
      <c r="AC836" s="323"/>
    </row>
    <row r="837" spans="13:29" ht="15.75" thickBot="1">
      <c r="M837" s="62"/>
      <c r="N837" s="62"/>
      <c r="O837" s="62"/>
      <c r="P837" s="62"/>
      <c r="Q837" s="62"/>
      <c r="R837" s="62"/>
      <c r="S837" s="62"/>
      <c r="T837" s="62"/>
      <c r="U837" s="62"/>
      <c r="V837" s="63"/>
      <c r="W837" s="63"/>
      <c r="X837" s="63"/>
      <c r="Y837" s="63"/>
      <c r="AA837" s="312"/>
      <c r="AB837" s="318"/>
      <c r="AC837" s="323"/>
    </row>
    <row r="838" spans="13:29" ht="15.75" thickBot="1">
      <c r="M838" s="62"/>
      <c r="N838" s="62"/>
      <c r="O838" s="62"/>
      <c r="P838" s="62"/>
      <c r="Q838" s="62"/>
      <c r="R838" s="62"/>
      <c r="S838" s="62"/>
      <c r="T838" s="62"/>
      <c r="U838" s="62"/>
      <c r="V838" s="63"/>
      <c r="W838" s="63"/>
      <c r="X838" s="63"/>
      <c r="Y838" s="63"/>
      <c r="AA838" s="312"/>
      <c r="AB838" s="318"/>
      <c r="AC838" s="323"/>
    </row>
    <row r="839" spans="13:29" ht="15.75" thickBot="1">
      <c r="M839" s="62"/>
      <c r="N839" s="62"/>
      <c r="O839" s="62"/>
      <c r="P839" s="62"/>
      <c r="Q839" s="62"/>
      <c r="R839" s="62"/>
      <c r="S839" s="62"/>
      <c r="T839" s="62"/>
      <c r="U839" s="62"/>
      <c r="V839" s="63"/>
      <c r="W839" s="63"/>
      <c r="X839" s="63"/>
      <c r="Y839" s="63"/>
      <c r="AA839" s="312"/>
      <c r="AB839" s="318"/>
      <c r="AC839" s="323"/>
    </row>
    <row r="840" spans="13:29" ht="15.75" thickBot="1">
      <c r="M840" s="62"/>
      <c r="N840" s="62"/>
      <c r="O840" s="62"/>
      <c r="P840" s="62"/>
      <c r="Q840" s="62"/>
      <c r="R840" s="62"/>
      <c r="S840" s="62"/>
      <c r="T840" s="62"/>
      <c r="U840" s="62"/>
      <c r="V840" s="63"/>
      <c r="W840" s="63"/>
      <c r="X840" s="63"/>
      <c r="Y840" s="63"/>
      <c r="AA840" s="312"/>
      <c r="AB840" s="318"/>
      <c r="AC840" s="323"/>
    </row>
    <row r="841" spans="13:29" ht="15.75" thickBot="1">
      <c r="M841" s="62"/>
      <c r="N841" s="62"/>
      <c r="O841" s="62"/>
      <c r="P841" s="62"/>
      <c r="Q841" s="62"/>
      <c r="R841" s="62"/>
      <c r="S841" s="62"/>
      <c r="T841" s="62"/>
      <c r="U841" s="62"/>
      <c r="V841" s="63"/>
      <c r="W841" s="63"/>
      <c r="X841" s="63"/>
      <c r="Y841" s="63"/>
      <c r="AA841" s="312"/>
      <c r="AB841" s="318"/>
      <c r="AC841" s="323"/>
    </row>
    <row r="842" spans="13:29" ht="15.75" thickBot="1">
      <c r="M842" s="62"/>
      <c r="N842" s="62"/>
      <c r="O842" s="62"/>
      <c r="P842" s="62"/>
      <c r="Q842" s="62"/>
      <c r="R842" s="62"/>
      <c r="S842" s="62"/>
      <c r="T842" s="62"/>
      <c r="U842" s="62"/>
      <c r="V842" s="63"/>
      <c r="W842" s="63"/>
      <c r="X842" s="63"/>
      <c r="Y842" s="63"/>
      <c r="AA842" s="312"/>
      <c r="AB842" s="318"/>
      <c r="AC842" s="323"/>
    </row>
    <row r="843" spans="13:29" ht="15.75" thickBot="1">
      <c r="M843" s="62"/>
      <c r="N843" s="62"/>
      <c r="O843" s="62"/>
      <c r="P843" s="62"/>
      <c r="Q843" s="62"/>
      <c r="R843" s="62"/>
      <c r="S843" s="62"/>
      <c r="T843" s="62"/>
      <c r="U843" s="62"/>
      <c r="V843" s="63"/>
      <c r="W843" s="63"/>
      <c r="X843" s="63"/>
      <c r="Y843" s="63"/>
      <c r="AA843" s="312"/>
      <c r="AB843" s="318"/>
      <c r="AC843" s="323"/>
    </row>
    <row r="844" spans="13:29" ht="15.75" thickBot="1">
      <c r="M844" s="62"/>
      <c r="N844" s="62"/>
      <c r="O844" s="62"/>
      <c r="P844" s="62"/>
      <c r="Q844" s="62"/>
      <c r="R844" s="62"/>
      <c r="S844" s="62"/>
      <c r="T844" s="62"/>
      <c r="U844" s="62"/>
      <c r="V844" s="63"/>
      <c r="W844" s="63"/>
      <c r="X844" s="63"/>
      <c r="Y844" s="63"/>
      <c r="AA844" s="312"/>
      <c r="AB844" s="318"/>
      <c r="AC844" s="323"/>
    </row>
    <row r="845" spans="13:29" ht="15.75" thickBot="1">
      <c r="M845" s="62"/>
      <c r="N845" s="62"/>
      <c r="O845" s="62"/>
      <c r="P845" s="62"/>
      <c r="Q845" s="62"/>
      <c r="R845" s="62"/>
      <c r="S845" s="62"/>
      <c r="T845" s="62"/>
      <c r="U845" s="62"/>
      <c r="V845" s="63"/>
      <c r="W845" s="63"/>
      <c r="X845" s="63"/>
      <c r="Y845" s="63"/>
      <c r="AA845" s="312"/>
      <c r="AB845" s="318"/>
      <c r="AC845" s="323"/>
    </row>
    <row r="846" spans="13:29" ht="15.75" thickBot="1">
      <c r="M846" s="62"/>
      <c r="N846" s="62"/>
      <c r="O846" s="62"/>
      <c r="P846" s="62"/>
      <c r="Q846" s="62"/>
      <c r="R846" s="62"/>
      <c r="S846" s="62"/>
      <c r="T846" s="62"/>
      <c r="U846" s="62"/>
      <c r="V846" s="63"/>
      <c r="W846" s="63"/>
      <c r="X846" s="63"/>
      <c r="Y846" s="63"/>
      <c r="AA846" s="312"/>
      <c r="AB846" s="318"/>
      <c r="AC846" s="323"/>
    </row>
    <row r="847" spans="13:29" ht="15.75" thickBot="1">
      <c r="M847" s="62"/>
      <c r="N847" s="62"/>
      <c r="O847" s="62"/>
      <c r="P847" s="62"/>
      <c r="Q847" s="62"/>
      <c r="R847" s="62"/>
      <c r="S847" s="62"/>
      <c r="T847" s="62"/>
      <c r="U847" s="62"/>
      <c r="V847" s="63"/>
      <c r="W847" s="63"/>
      <c r="X847" s="63"/>
      <c r="Y847" s="63"/>
      <c r="AA847" s="312"/>
      <c r="AB847" s="318"/>
      <c r="AC847" s="323"/>
    </row>
    <row r="848" spans="13:29" ht="15.75" thickBot="1">
      <c r="M848" s="62"/>
      <c r="N848" s="62"/>
      <c r="O848" s="62"/>
      <c r="P848" s="62"/>
      <c r="Q848" s="62"/>
      <c r="R848" s="62"/>
      <c r="S848" s="62"/>
      <c r="T848" s="62"/>
      <c r="U848" s="62"/>
      <c r="V848" s="63"/>
      <c r="W848" s="63"/>
      <c r="X848" s="63"/>
      <c r="Y848" s="63"/>
      <c r="AA848" s="312"/>
      <c r="AB848" s="318"/>
      <c r="AC848" s="323"/>
    </row>
    <row r="849" spans="13:29" ht="15.75" thickBot="1">
      <c r="M849" s="62"/>
      <c r="N849" s="62"/>
      <c r="O849" s="62"/>
      <c r="P849" s="62"/>
      <c r="Q849" s="62"/>
      <c r="R849" s="62"/>
      <c r="S849" s="62"/>
      <c r="T849" s="62"/>
      <c r="U849" s="62"/>
      <c r="V849" s="63"/>
      <c r="W849" s="63"/>
      <c r="X849" s="63"/>
      <c r="Y849" s="63"/>
      <c r="AA849" s="312"/>
      <c r="AB849" s="318"/>
      <c r="AC849" s="323"/>
    </row>
    <row r="850" spans="13:29" ht="15.75" thickBot="1">
      <c r="M850" s="62"/>
      <c r="N850" s="62"/>
      <c r="O850" s="62"/>
      <c r="P850" s="62"/>
      <c r="Q850" s="62"/>
      <c r="R850" s="62"/>
      <c r="S850" s="62"/>
      <c r="T850" s="62"/>
      <c r="U850" s="62"/>
      <c r="V850" s="63"/>
      <c r="W850" s="63"/>
      <c r="X850" s="63"/>
      <c r="Y850" s="63"/>
      <c r="AA850" s="312"/>
      <c r="AB850" s="318"/>
      <c r="AC850" s="323"/>
    </row>
    <row r="851" spans="13:29" ht="15.75" thickBot="1">
      <c r="M851" s="62"/>
      <c r="N851" s="62"/>
      <c r="O851" s="62"/>
      <c r="P851" s="62"/>
      <c r="Q851" s="62"/>
      <c r="R851" s="62"/>
      <c r="S851" s="62"/>
      <c r="T851" s="62"/>
      <c r="U851" s="62"/>
      <c r="V851" s="63"/>
      <c r="W851" s="63"/>
      <c r="X851" s="63"/>
      <c r="Y851" s="63"/>
      <c r="AA851" s="312"/>
      <c r="AB851" s="318"/>
      <c r="AC851" s="323"/>
    </row>
    <row r="852" spans="13:29" ht="15.75" thickBot="1">
      <c r="M852" s="62"/>
      <c r="N852" s="62"/>
      <c r="O852" s="62"/>
      <c r="P852" s="62"/>
      <c r="Q852" s="62"/>
      <c r="R852" s="62"/>
      <c r="S852" s="62"/>
      <c r="T852" s="62"/>
      <c r="U852" s="62"/>
      <c r="V852" s="63"/>
      <c r="W852" s="63"/>
      <c r="X852" s="63"/>
      <c r="Y852" s="63"/>
      <c r="AA852" s="312"/>
      <c r="AB852" s="318"/>
      <c r="AC852" s="323"/>
    </row>
    <row r="853" spans="13:29" ht="15.75" thickBot="1">
      <c r="M853" s="62"/>
      <c r="N853" s="62"/>
      <c r="O853" s="62"/>
      <c r="P853" s="62"/>
      <c r="Q853" s="62"/>
      <c r="R853" s="62"/>
      <c r="S853" s="62"/>
      <c r="T853" s="62"/>
      <c r="U853" s="62"/>
      <c r="V853" s="63"/>
      <c r="W853" s="63"/>
      <c r="X853" s="63"/>
      <c r="Y853" s="63"/>
      <c r="AA853" s="312"/>
      <c r="AB853" s="318"/>
      <c r="AC853" s="323"/>
    </row>
    <row r="854" spans="13:29" ht="15.75" thickBot="1">
      <c r="M854" s="62"/>
      <c r="N854" s="62"/>
      <c r="O854" s="62"/>
      <c r="P854" s="62"/>
      <c r="Q854" s="62"/>
      <c r="R854" s="62"/>
      <c r="S854" s="62"/>
      <c r="T854" s="62"/>
      <c r="U854" s="62"/>
      <c r="V854" s="63"/>
      <c r="W854" s="63"/>
      <c r="X854" s="63"/>
      <c r="Y854" s="63"/>
      <c r="AA854" s="312"/>
      <c r="AB854" s="318"/>
      <c r="AC854" s="323"/>
    </row>
    <row r="855" spans="13:29" ht="15.75" thickBot="1">
      <c r="M855" s="62"/>
      <c r="N855" s="62"/>
      <c r="O855" s="62"/>
      <c r="P855" s="62"/>
      <c r="Q855" s="62"/>
      <c r="R855" s="62"/>
      <c r="S855" s="62"/>
      <c r="T855" s="62"/>
      <c r="U855" s="62"/>
      <c r="V855" s="63"/>
      <c r="W855" s="63"/>
      <c r="X855" s="63"/>
      <c r="Y855" s="63"/>
      <c r="AA855" s="312"/>
      <c r="AB855" s="318"/>
      <c r="AC855" s="323"/>
    </row>
    <row r="856" spans="13:29" ht="15.75" thickBot="1">
      <c r="M856" s="62"/>
      <c r="N856" s="62"/>
      <c r="O856" s="62"/>
      <c r="P856" s="62"/>
      <c r="Q856" s="62"/>
      <c r="R856" s="62"/>
      <c r="S856" s="62"/>
      <c r="T856" s="62"/>
      <c r="U856" s="62"/>
      <c r="V856" s="63"/>
      <c r="W856" s="63"/>
      <c r="X856" s="63"/>
      <c r="Y856" s="63"/>
      <c r="AA856" s="312"/>
      <c r="AB856" s="318"/>
      <c r="AC856" s="323"/>
    </row>
    <row r="857" spans="13:29" ht="15.75" thickBot="1">
      <c r="M857" s="62"/>
      <c r="N857" s="62"/>
      <c r="O857" s="62"/>
      <c r="P857" s="62"/>
      <c r="Q857" s="62"/>
      <c r="R857" s="62"/>
      <c r="S857" s="62"/>
      <c r="T857" s="62"/>
      <c r="U857" s="62"/>
      <c r="V857" s="63"/>
      <c r="W857" s="63"/>
      <c r="X857" s="63"/>
      <c r="Y857" s="63"/>
      <c r="AA857" s="312"/>
      <c r="AB857" s="318"/>
      <c r="AC857" s="323"/>
    </row>
    <row r="858" spans="13:29" ht="15.75" thickBot="1">
      <c r="M858" s="62"/>
      <c r="N858" s="62"/>
      <c r="O858" s="62"/>
      <c r="P858" s="62"/>
      <c r="Q858" s="62"/>
      <c r="R858" s="62"/>
      <c r="S858" s="62"/>
      <c r="T858" s="62"/>
      <c r="U858" s="62"/>
      <c r="V858" s="63"/>
      <c r="W858" s="63"/>
      <c r="X858" s="63"/>
      <c r="Y858" s="63"/>
      <c r="AA858" s="312"/>
      <c r="AB858" s="318"/>
      <c r="AC858" s="323"/>
    </row>
    <row r="859" spans="13:29" ht="15.75" thickBot="1">
      <c r="M859" s="62"/>
      <c r="N859" s="62"/>
      <c r="O859" s="62"/>
      <c r="P859" s="62"/>
      <c r="Q859" s="62"/>
      <c r="R859" s="62"/>
      <c r="S859" s="62"/>
      <c r="T859" s="62"/>
      <c r="U859" s="62"/>
      <c r="V859" s="63"/>
      <c r="W859" s="63"/>
      <c r="X859" s="63"/>
      <c r="Y859" s="63"/>
      <c r="AA859" s="312"/>
      <c r="AB859" s="318"/>
      <c r="AC859" s="323"/>
    </row>
    <row r="860" spans="13:29" ht="15.75" thickBot="1">
      <c r="M860" s="62"/>
      <c r="N860" s="62"/>
      <c r="O860" s="62"/>
      <c r="P860" s="62"/>
      <c r="Q860" s="62"/>
      <c r="R860" s="62"/>
      <c r="S860" s="62"/>
      <c r="T860" s="62"/>
      <c r="U860" s="62"/>
      <c r="V860" s="63"/>
      <c r="W860" s="63"/>
      <c r="X860" s="63"/>
      <c r="Y860" s="63"/>
      <c r="AA860" s="312"/>
      <c r="AB860" s="318"/>
      <c r="AC860" s="323"/>
    </row>
    <row r="861" spans="13:29" ht="15.75" thickBot="1">
      <c r="M861" s="62"/>
      <c r="N861" s="62"/>
      <c r="O861" s="62"/>
      <c r="P861" s="62"/>
      <c r="Q861" s="62"/>
      <c r="R861" s="62"/>
      <c r="S861" s="62"/>
      <c r="T861" s="62"/>
      <c r="U861" s="62"/>
      <c r="V861" s="63"/>
      <c r="W861" s="63"/>
      <c r="X861" s="63"/>
      <c r="Y861" s="63"/>
      <c r="AA861" s="312"/>
      <c r="AB861" s="318"/>
      <c r="AC861" s="323"/>
    </row>
    <row r="862" spans="13:29" ht="15.75" thickBot="1">
      <c r="M862" s="62"/>
      <c r="N862" s="62"/>
      <c r="O862" s="62"/>
      <c r="P862" s="62"/>
      <c r="Q862" s="62"/>
      <c r="R862" s="62"/>
      <c r="S862" s="62"/>
      <c r="T862" s="62"/>
      <c r="U862" s="62"/>
      <c r="V862" s="63"/>
      <c r="W862" s="63"/>
      <c r="X862" s="63"/>
      <c r="Y862" s="63"/>
      <c r="AA862" s="312"/>
      <c r="AB862" s="318"/>
      <c r="AC862" s="323"/>
    </row>
    <row r="863" spans="13:29" ht="15.75" thickBot="1">
      <c r="M863" s="62"/>
      <c r="N863" s="62"/>
      <c r="O863" s="62"/>
      <c r="P863" s="62"/>
      <c r="Q863" s="62"/>
      <c r="R863" s="62"/>
      <c r="S863" s="62"/>
      <c r="T863" s="62"/>
      <c r="U863" s="62"/>
      <c r="V863" s="63"/>
      <c r="W863" s="63"/>
      <c r="X863" s="63"/>
      <c r="Y863" s="63"/>
      <c r="AA863" s="312"/>
      <c r="AB863" s="318"/>
      <c r="AC863" s="323"/>
    </row>
    <row r="864" spans="13:29" ht="15.75" thickBot="1">
      <c r="M864" s="62"/>
      <c r="N864" s="62"/>
      <c r="O864" s="62"/>
      <c r="P864" s="62"/>
      <c r="Q864" s="62"/>
      <c r="R864" s="62"/>
      <c r="S864" s="62"/>
      <c r="T864" s="62"/>
      <c r="U864" s="62"/>
      <c r="V864" s="63"/>
      <c r="W864" s="63"/>
      <c r="X864" s="63"/>
      <c r="Y864" s="63"/>
      <c r="AA864" s="312"/>
      <c r="AB864" s="318"/>
      <c r="AC864" s="323"/>
    </row>
    <row r="865" spans="13:29" ht="15.75" thickBot="1">
      <c r="M865" s="62"/>
      <c r="N865" s="62"/>
      <c r="O865" s="62"/>
      <c r="P865" s="62"/>
      <c r="Q865" s="62"/>
      <c r="R865" s="62"/>
      <c r="S865" s="62"/>
      <c r="T865" s="62"/>
      <c r="U865" s="62"/>
      <c r="V865" s="63"/>
      <c r="W865" s="63"/>
      <c r="X865" s="63"/>
      <c r="Y865" s="63"/>
      <c r="AA865" s="312"/>
      <c r="AB865" s="318"/>
      <c r="AC865" s="323"/>
    </row>
    <row r="866" spans="13:29" ht="15.75" thickBot="1">
      <c r="M866" s="62"/>
      <c r="N866" s="62"/>
      <c r="O866" s="62"/>
      <c r="P866" s="62"/>
      <c r="Q866" s="62"/>
      <c r="R866" s="62"/>
      <c r="S866" s="62"/>
      <c r="T866" s="62"/>
      <c r="U866" s="62"/>
      <c r="V866" s="63"/>
      <c r="W866" s="63"/>
      <c r="X866" s="63"/>
      <c r="Y866" s="63"/>
      <c r="AA866" s="312"/>
      <c r="AB866" s="318"/>
      <c r="AC866" s="323"/>
    </row>
    <row r="867" spans="13:29" ht="15.75" thickBot="1">
      <c r="M867" s="62"/>
      <c r="N867" s="62"/>
      <c r="O867" s="62"/>
      <c r="P867" s="62"/>
      <c r="Q867" s="62"/>
      <c r="R867" s="62"/>
      <c r="S867" s="62"/>
      <c r="T867" s="62"/>
      <c r="U867" s="62"/>
      <c r="V867" s="63"/>
      <c r="W867" s="63"/>
      <c r="X867" s="63"/>
      <c r="Y867" s="63"/>
      <c r="AA867" s="312"/>
      <c r="AB867" s="318"/>
      <c r="AC867" s="323"/>
    </row>
    <row r="868" spans="13:29" ht="15.75" thickBot="1">
      <c r="M868" s="62"/>
      <c r="N868" s="62"/>
      <c r="O868" s="62"/>
      <c r="P868" s="62"/>
      <c r="Q868" s="62"/>
      <c r="R868" s="62"/>
      <c r="S868" s="62"/>
      <c r="T868" s="62"/>
      <c r="U868" s="62"/>
      <c r="V868" s="63"/>
      <c r="W868" s="63"/>
      <c r="X868" s="63"/>
      <c r="Y868" s="63"/>
      <c r="AA868" s="312"/>
      <c r="AB868" s="318"/>
      <c r="AC868" s="323"/>
    </row>
    <row r="869" spans="13:29" ht="15.75" thickBot="1">
      <c r="M869" s="62"/>
      <c r="N869" s="62"/>
      <c r="O869" s="62"/>
      <c r="P869" s="62"/>
      <c r="Q869" s="62"/>
      <c r="R869" s="62"/>
      <c r="S869" s="62"/>
      <c r="T869" s="62"/>
      <c r="U869" s="62"/>
      <c r="V869" s="63"/>
      <c r="W869" s="63"/>
      <c r="X869" s="63"/>
      <c r="Y869" s="63"/>
      <c r="AA869" s="312"/>
      <c r="AB869" s="318"/>
      <c r="AC869" s="323"/>
    </row>
    <row r="870" spans="13:29" ht="15.75" thickBot="1">
      <c r="M870" s="62"/>
      <c r="N870" s="62"/>
      <c r="O870" s="62"/>
      <c r="P870" s="62"/>
      <c r="Q870" s="62"/>
      <c r="R870" s="62"/>
      <c r="S870" s="62"/>
      <c r="T870" s="62"/>
      <c r="U870" s="62"/>
      <c r="V870" s="63"/>
      <c r="W870" s="63"/>
      <c r="X870" s="63"/>
      <c r="Y870" s="63"/>
      <c r="AA870" s="312"/>
      <c r="AB870" s="318"/>
      <c r="AC870" s="323"/>
    </row>
    <row r="871" spans="13:29" ht="15.75" thickBot="1">
      <c r="M871" s="62"/>
      <c r="N871" s="62"/>
      <c r="O871" s="62"/>
      <c r="P871" s="62"/>
      <c r="Q871" s="62"/>
      <c r="R871" s="62"/>
      <c r="S871" s="62"/>
      <c r="T871" s="62"/>
      <c r="U871" s="62"/>
      <c r="V871" s="63"/>
      <c r="W871" s="63"/>
      <c r="X871" s="63"/>
      <c r="Y871" s="63"/>
      <c r="AA871" s="312"/>
      <c r="AB871" s="318"/>
      <c r="AC871" s="323"/>
    </row>
    <row r="872" spans="13:29" ht="15.75" thickBot="1">
      <c r="M872" s="62"/>
      <c r="N872" s="62"/>
      <c r="O872" s="62"/>
      <c r="P872" s="62"/>
      <c r="Q872" s="62"/>
      <c r="R872" s="62"/>
      <c r="S872" s="62"/>
      <c r="T872" s="62"/>
      <c r="U872" s="62"/>
      <c r="V872" s="63"/>
      <c r="W872" s="63"/>
      <c r="X872" s="63"/>
      <c r="Y872" s="63"/>
      <c r="AA872" s="312"/>
      <c r="AB872" s="318"/>
      <c r="AC872" s="323"/>
    </row>
    <row r="873" spans="13:29" ht="15.75" thickBot="1">
      <c r="M873" s="62"/>
      <c r="N873" s="62"/>
      <c r="O873" s="62"/>
      <c r="P873" s="62"/>
      <c r="Q873" s="62"/>
      <c r="R873" s="62"/>
      <c r="S873" s="62"/>
      <c r="T873" s="62"/>
      <c r="U873" s="62"/>
      <c r="V873" s="63"/>
      <c r="W873" s="63"/>
      <c r="X873" s="63"/>
      <c r="Y873" s="63"/>
      <c r="AA873" s="312"/>
      <c r="AB873" s="318"/>
      <c r="AC873" s="323"/>
    </row>
    <row r="874" spans="13:29" ht="15.75" thickBot="1">
      <c r="M874" s="62"/>
      <c r="N874" s="62"/>
      <c r="O874" s="62"/>
      <c r="P874" s="62"/>
      <c r="Q874" s="62"/>
      <c r="R874" s="62"/>
      <c r="S874" s="62"/>
      <c r="T874" s="62"/>
      <c r="U874" s="62"/>
      <c r="V874" s="63"/>
      <c r="W874" s="63"/>
      <c r="X874" s="63"/>
      <c r="Y874" s="63"/>
      <c r="AA874" s="312"/>
      <c r="AB874" s="318"/>
      <c r="AC874" s="323"/>
    </row>
    <row r="875" spans="13:29" ht="15.75" thickBot="1">
      <c r="M875" s="62"/>
      <c r="N875" s="62"/>
      <c r="O875" s="62"/>
      <c r="P875" s="62"/>
      <c r="Q875" s="62"/>
      <c r="R875" s="62"/>
      <c r="S875" s="62"/>
      <c r="T875" s="62"/>
      <c r="U875" s="62"/>
      <c r="V875" s="63"/>
      <c r="W875" s="63"/>
      <c r="X875" s="63"/>
      <c r="Y875" s="63"/>
      <c r="AA875" s="312"/>
      <c r="AB875" s="318"/>
      <c r="AC875" s="323"/>
    </row>
    <row r="876" spans="13:29" ht="15.75" thickBot="1">
      <c r="M876" s="62"/>
      <c r="N876" s="62"/>
      <c r="O876" s="62"/>
      <c r="P876" s="62"/>
      <c r="Q876" s="62"/>
      <c r="R876" s="62"/>
      <c r="S876" s="62"/>
      <c r="T876" s="62"/>
      <c r="U876" s="62"/>
      <c r="V876" s="63"/>
      <c r="W876" s="63"/>
      <c r="X876" s="63"/>
      <c r="Y876" s="63"/>
      <c r="AA876" s="312"/>
      <c r="AB876" s="318"/>
      <c r="AC876" s="323"/>
    </row>
    <row r="877" spans="13:29" ht="15.75" thickBot="1">
      <c r="M877" s="62"/>
      <c r="N877" s="62"/>
      <c r="O877" s="62"/>
      <c r="P877" s="62"/>
      <c r="Q877" s="62"/>
      <c r="R877" s="62"/>
      <c r="S877" s="62"/>
      <c r="T877" s="62"/>
      <c r="U877" s="62"/>
      <c r="V877" s="63"/>
      <c r="W877" s="63"/>
      <c r="X877" s="63"/>
      <c r="Y877" s="63"/>
      <c r="AA877" s="312"/>
      <c r="AB877" s="318"/>
      <c r="AC877" s="323"/>
    </row>
    <row r="878" spans="13:29" ht="15.75" thickBot="1">
      <c r="M878" s="62"/>
      <c r="N878" s="62"/>
      <c r="O878" s="62"/>
      <c r="P878" s="62"/>
      <c r="Q878" s="62"/>
      <c r="R878" s="62"/>
      <c r="S878" s="62"/>
      <c r="T878" s="62"/>
      <c r="U878" s="62"/>
      <c r="V878" s="63"/>
      <c r="W878" s="63"/>
      <c r="X878" s="63"/>
      <c r="Y878" s="63"/>
      <c r="AA878" s="312"/>
      <c r="AB878" s="318"/>
      <c r="AC878" s="323"/>
    </row>
    <row r="879" spans="13:29" ht="15.75" thickBot="1">
      <c r="M879" s="62"/>
      <c r="N879" s="62"/>
      <c r="O879" s="62"/>
      <c r="P879" s="62"/>
      <c r="Q879" s="62"/>
      <c r="R879" s="62"/>
      <c r="S879" s="62"/>
      <c r="T879" s="62"/>
      <c r="U879" s="62"/>
      <c r="V879" s="63"/>
      <c r="W879" s="63"/>
      <c r="X879" s="63"/>
      <c r="Y879" s="63"/>
      <c r="AA879" s="312"/>
      <c r="AB879" s="318"/>
      <c r="AC879" s="323"/>
    </row>
    <row r="880" spans="13:29" ht="15.75" thickBot="1">
      <c r="M880" s="62"/>
      <c r="N880" s="62"/>
      <c r="O880" s="62"/>
      <c r="P880" s="62"/>
      <c r="Q880" s="62"/>
      <c r="R880" s="62"/>
      <c r="S880" s="62"/>
      <c r="T880" s="62"/>
      <c r="U880" s="62"/>
      <c r="V880" s="63"/>
      <c r="W880" s="63"/>
      <c r="X880" s="63"/>
      <c r="Y880" s="63"/>
      <c r="AA880" s="312"/>
      <c r="AB880" s="318"/>
      <c r="AC880" s="323"/>
    </row>
    <row r="881" spans="13:29" ht="15.75" thickBot="1">
      <c r="M881" s="62"/>
      <c r="N881" s="62"/>
      <c r="O881" s="62"/>
      <c r="P881" s="62"/>
      <c r="Q881" s="62"/>
      <c r="R881" s="62"/>
      <c r="S881" s="62"/>
      <c r="T881" s="62"/>
      <c r="U881" s="62"/>
      <c r="V881" s="63"/>
      <c r="W881" s="63"/>
      <c r="X881" s="63"/>
      <c r="Y881" s="63"/>
      <c r="AA881" s="312"/>
      <c r="AB881" s="318"/>
      <c r="AC881" s="323"/>
    </row>
    <row r="882" spans="13:29" ht="15.75" thickBot="1">
      <c r="M882" s="62"/>
      <c r="N882" s="62"/>
      <c r="O882" s="62"/>
      <c r="P882" s="62"/>
      <c r="Q882" s="62"/>
      <c r="R882" s="62"/>
      <c r="S882" s="62"/>
      <c r="T882" s="62"/>
      <c r="U882" s="62"/>
      <c r="V882" s="63"/>
      <c r="W882" s="63"/>
      <c r="X882" s="63"/>
      <c r="Y882" s="63"/>
      <c r="AA882" s="312"/>
      <c r="AB882" s="318"/>
      <c r="AC882" s="323"/>
    </row>
    <row r="883" spans="13:29" ht="15.75" thickBot="1">
      <c r="M883" s="62"/>
      <c r="N883" s="62"/>
      <c r="O883" s="62"/>
      <c r="P883" s="62"/>
      <c r="Q883" s="62"/>
      <c r="R883" s="62"/>
      <c r="S883" s="62"/>
      <c r="T883" s="62"/>
      <c r="U883" s="62"/>
      <c r="V883" s="63"/>
      <c r="W883" s="63"/>
      <c r="X883" s="63"/>
      <c r="Y883" s="63"/>
      <c r="AA883" s="312"/>
      <c r="AB883" s="318"/>
      <c r="AC883" s="323"/>
    </row>
    <row r="884" spans="13:29" ht="15.75" thickBot="1">
      <c r="M884" s="62"/>
      <c r="N884" s="62"/>
      <c r="O884" s="62"/>
      <c r="P884" s="62"/>
      <c r="Q884" s="62"/>
      <c r="R884" s="62"/>
      <c r="S884" s="62"/>
      <c r="T884" s="62"/>
      <c r="U884" s="62"/>
      <c r="V884" s="63"/>
      <c r="W884" s="63"/>
      <c r="X884" s="63"/>
      <c r="Y884" s="63"/>
      <c r="AA884" s="312"/>
      <c r="AB884" s="318"/>
      <c r="AC884" s="323"/>
    </row>
    <row r="885" spans="13:29" ht="15.75" thickBot="1">
      <c r="M885" s="62"/>
      <c r="N885" s="62"/>
      <c r="O885" s="62"/>
      <c r="P885" s="62"/>
      <c r="Q885" s="62"/>
      <c r="R885" s="62"/>
      <c r="S885" s="62"/>
      <c r="T885" s="62"/>
      <c r="U885" s="62"/>
      <c r="V885" s="63"/>
      <c r="W885" s="63"/>
      <c r="X885" s="63"/>
      <c r="Y885" s="63"/>
      <c r="AA885" s="312"/>
      <c r="AB885" s="318"/>
      <c r="AC885" s="323"/>
    </row>
    <row r="886" spans="13:29" ht="15.75" thickBot="1">
      <c r="M886" s="62"/>
      <c r="N886" s="62"/>
      <c r="O886" s="62"/>
      <c r="P886" s="62"/>
      <c r="Q886" s="62"/>
      <c r="R886" s="62"/>
      <c r="S886" s="62"/>
      <c r="T886" s="62"/>
      <c r="U886" s="62"/>
      <c r="V886" s="63"/>
      <c r="W886" s="63"/>
      <c r="X886" s="63"/>
      <c r="Y886" s="63"/>
      <c r="AA886" s="312"/>
      <c r="AB886" s="318"/>
      <c r="AC886" s="323"/>
    </row>
    <row r="887" spans="13:29" ht="15.75" thickBot="1">
      <c r="M887" s="62"/>
      <c r="N887" s="62"/>
      <c r="O887" s="62"/>
      <c r="P887" s="62"/>
      <c r="Q887" s="62"/>
      <c r="R887" s="62"/>
      <c r="S887" s="62"/>
      <c r="T887" s="62"/>
      <c r="U887" s="62"/>
      <c r="V887" s="63"/>
      <c r="W887" s="63"/>
      <c r="X887" s="63"/>
      <c r="Y887" s="63"/>
      <c r="AA887" s="312"/>
      <c r="AB887" s="318"/>
      <c r="AC887" s="323"/>
    </row>
    <row r="888" spans="13:29" ht="15.75" thickBot="1">
      <c r="M888" s="62"/>
      <c r="N888" s="62"/>
      <c r="O888" s="62"/>
      <c r="P888" s="62"/>
      <c r="Q888" s="62"/>
      <c r="R888" s="62"/>
      <c r="S888" s="62"/>
      <c r="T888" s="62"/>
      <c r="U888" s="62"/>
      <c r="V888" s="63"/>
      <c r="W888" s="63"/>
      <c r="X888" s="63"/>
      <c r="Y888" s="63"/>
      <c r="AA888" s="312"/>
      <c r="AB888" s="318"/>
      <c r="AC888" s="323"/>
    </row>
    <row r="889" spans="13:29" ht="15.75" thickBot="1">
      <c r="M889" s="62"/>
      <c r="N889" s="62"/>
      <c r="O889" s="62"/>
      <c r="P889" s="62"/>
      <c r="Q889" s="62"/>
      <c r="R889" s="62"/>
      <c r="S889" s="62"/>
      <c r="T889" s="62"/>
      <c r="U889" s="62"/>
      <c r="V889" s="63"/>
      <c r="W889" s="63"/>
      <c r="X889" s="63"/>
      <c r="Y889" s="63"/>
      <c r="AA889" s="312"/>
      <c r="AB889" s="318"/>
      <c r="AC889" s="323"/>
    </row>
    <row r="890" spans="13:29" ht="15.75" thickBot="1">
      <c r="M890" s="62"/>
      <c r="N890" s="62"/>
      <c r="O890" s="62"/>
      <c r="P890" s="62"/>
      <c r="Q890" s="62"/>
      <c r="R890" s="62"/>
      <c r="S890" s="62"/>
      <c r="T890" s="62"/>
      <c r="U890" s="62"/>
      <c r="V890" s="63"/>
      <c r="W890" s="63"/>
      <c r="X890" s="63"/>
      <c r="Y890" s="63"/>
      <c r="AA890" s="312"/>
      <c r="AB890" s="318"/>
      <c r="AC890" s="323"/>
    </row>
    <row r="891" spans="13:29" ht="15.75" thickBot="1">
      <c r="M891" s="62"/>
      <c r="N891" s="62"/>
      <c r="O891" s="62"/>
      <c r="P891" s="62"/>
      <c r="Q891" s="62"/>
      <c r="R891" s="62"/>
      <c r="S891" s="62"/>
      <c r="T891" s="62"/>
      <c r="U891" s="62"/>
      <c r="V891" s="63"/>
      <c r="W891" s="63"/>
      <c r="X891" s="63"/>
      <c r="Y891" s="63"/>
      <c r="AA891" s="312"/>
      <c r="AB891" s="318"/>
      <c r="AC891" s="323"/>
    </row>
    <row r="892" spans="13:29" ht="15.75" thickBot="1">
      <c r="M892" s="62"/>
      <c r="N892" s="62"/>
      <c r="O892" s="62"/>
      <c r="P892" s="62"/>
      <c r="Q892" s="62"/>
      <c r="R892" s="62"/>
      <c r="S892" s="62"/>
      <c r="T892" s="62"/>
      <c r="U892" s="62"/>
      <c r="V892" s="63"/>
      <c r="W892" s="63"/>
      <c r="X892" s="63"/>
      <c r="Y892" s="63"/>
      <c r="AA892" s="312"/>
      <c r="AB892" s="318"/>
      <c r="AC892" s="323"/>
    </row>
    <row r="893" spans="13:29" ht="15.75" thickBot="1">
      <c r="M893" s="62"/>
      <c r="N893" s="62"/>
      <c r="O893" s="62"/>
      <c r="P893" s="62"/>
      <c r="Q893" s="62"/>
      <c r="R893" s="62"/>
      <c r="S893" s="62"/>
      <c r="T893" s="62"/>
      <c r="U893" s="62"/>
      <c r="V893" s="63"/>
      <c r="W893" s="63"/>
      <c r="X893" s="63"/>
      <c r="Y893" s="63"/>
      <c r="AA893" s="312"/>
      <c r="AB893" s="318"/>
      <c r="AC893" s="323"/>
    </row>
    <row r="894" spans="13:29" ht="15.75" thickBot="1">
      <c r="M894" s="62"/>
      <c r="N894" s="62"/>
      <c r="O894" s="62"/>
      <c r="P894" s="62"/>
      <c r="Q894" s="62"/>
      <c r="R894" s="62"/>
      <c r="S894" s="62"/>
      <c r="T894" s="62"/>
      <c r="U894" s="62"/>
      <c r="V894" s="63"/>
      <c r="W894" s="63"/>
      <c r="X894" s="63"/>
      <c r="Y894" s="63"/>
      <c r="AA894" s="312"/>
      <c r="AB894" s="318"/>
      <c r="AC894" s="323"/>
    </row>
    <row r="895" spans="13:29" ht="15.75" thickBot="1">
      <c r="M895" s="62"/>
      <c r="N895" s="62"/>
      <c r="O895" s="62"/>
      <c r="P895" s="62"/>
      <c r="Q895" s="62"/>
      <c r="R895" s="62"/>
      <c r="S895" s="62"/>
      <c r="T895" s="62"/>
      <c r="U895" s="62"/>
      <c r="V895" s="63"/>
      <c r="W895" s="63"/>
      <c r="X895" s="63"/>
      <c r="Y895" s="63"/>
      <c r="AA895" s="312"/>
      <c r="AB895" s="318"/>
      <c r="AC895" s="323"/>
    </row>
    <row r="896" spans="13:29" ht="15.75" thickBot="1">
      <c r="M896" s="62"/>
      <c r="N896" s="62"/>
      <c r="O896" s="62"/>
      <c r="P896" s="62"/>
      <c r="Q896" s="62"/>
      <c r="R896" s="62"/>
      <c r="S896" s="62"/>
      <c r="T896" s="62"/>
      <c r="U896" s="62"/>
      <c r="V896" s="63"/>
      <c r="W896" s="63"/>
      <c r="X896" s="63"/>
      <c r="Y896" s="63"/>
      <c r="AA896" s="312"/>
      <c r="AB896" s="318"/>
      <c r="AC896" s="323"/>
    </row>
    <row r="897" spans="13:29" ht="15.75" thickBot="1">
      <c r="M897" s="62"/>
      <c r="N897" s="62"/>
      <c r="O897" s="62"/>
      <c r="P897" s="62"/>
      <c r="Q897" s="62"/>
      <c r="R897" s="62"/>
      <c r="S897" s="62"/>
      <c r="T897" s="62"/>
      <c r="U897" s="62"/>
      <c r="V897" s="63"/>
      <c r="W897" s="63"/>
      <c r="X897" s="63"/>
      <c r="Y897" s="63"/>
      <c r="AA897" s="312"/>
      <c r="AB897" s="318"/>
      <c r="AC897" s="323"/>
    </row>
    <row r="898" spans="13:29" ht="15.75" thickBot="1">
      <c r="M898" s="62"/>
      <c r="N898" s="62"/>
      <c r="O898" s="62"/>
      <c r="P898" s="62"/>
      <c r="Q898" s="62"/>
      <c r="R898" s="62"/>
      <c r="S898" s="62"/>
      <c r="T898" s="62"/>
      <c r="U898" s="62"/>
      <c r="V898" s="63"/>
      <c r="W898" s="63"/>
      <c r="X898" s="63"/>
      <c r="Y898" s="63"/>
      <c r="AA898" s="312"/>
      <c r="AB898" s="318"/>
      <c r="AC898" s="323"/>
    </row>
    <row r="899" spans="13:29" ht="15.75" thickBot="1">
      <c r="M899" s="62"/>
      <c r="N899" s="62"/>
      <c r="O899" s="62"/>
      <c r="P899" s="62"/>
      <c r="Q899" s="62"/>
      <c r="R899" s="62"/>
      <c r="S899" s="62"/>
      <c r="T899" s="62"/>
      <c r="U899" s="62"/>
      <c r="V899" s="63"/>
      <c r="W899" s="63"/>
      <c r="X899" s="63"/>
      <c r="Y899" s="63"/>
      <c r="AA899" s="312"/>
      <c r="AB899" s="318"/>
      <c r="AC899" s="323"/>
    </row>
    <row r="900" spans="13:29" ht="15.75" thickBot="1">
      <c r="M900" s="62"/>
      <c r="N900" s="62"/>
      <c r="O900" s="62"/>
      <c r="P900" s="62"/>
      <c r="Q900" s="62"/>
      <c r="R900" s="62"/>
      <c r="S900" s="62"/>
      <c r="T900" s="62"/>
      <c r="U900" s="62"/>
      <c r="V900" s="63"/>
      <c r="W900" s="63"/>
      <c r="X900" s="63"/>
      <c r="Y900" s="63"/>
      <c r="AA900" s="312"/>
      <c r="AB900" s="318"/>
      <c r="AC900" s="323"/>
    </row>
    <row r="901" spans="13:29" ht="15.75" thickBot="1">
      <c r="M901" s="62"/>
      <c r="N901" s="62"/>
      <c r="O901" s="62"/>
      <c r="P901" s="62"/>
      <c r="Q901" s="62"/>
      <c r="R901" s="62"/>
      <c r="S901" s="62"/>
      <c r="T901" s="62"/>
      <c r="U901" s="62"/>
      <c r="V901" s="63"/>
      <c r="W901" s="63"/>
      <c r="X901" s="63"/>
      <c r="Y901" s="63"/>
      <c r="AA901" s="312"/>
      <c r="AB901" s="318"/>
      <c r="AC901" s="323"/>
    </row>
    <row r="902" spans="13:29" ht="15.75" thickBot="1">
      <c r="M902" s="62"/>
      <c r="N902" s="62"/>
      <c r="O902" s="62"/>
      <c r="P902" s="62"/>
      <c r="Q902" s="62"/>
      <c r="R902" s="62"/>
      <c r="S902" s="62"/>
      <c r="T902" s="62"/>
      <c r="U902" s="62"/>
      <c r="V902" s="63"/>
      <c r="W902" s="63"/>
      <c r="X902" s="63"/>
      <c r="Y902" s="63"/>
      <c r="AA902" s="312"/>
      <c r="AB902" s="318"/>
      <c r="AC902" s="323"/>
    </row>
    <row r="903" spans="13:29" ht="15.75" thickBot="1">
      <c r="M903" s="62"/>
      <c r="N903" s="62"/>
      <c r="O903" s="62"/>
      <c r="P903" s="62"/>
      <c r="Q903" s="62"/>
      <c r="R903" s="62"/>
      <c r="S903" s="62"/>
      <c r="T903" s="62"/>
      <c r="U903" s="62"/>
      <c r="V903" s="63"/>
      <c r="W903" s="63"/>
      <c r="X903" s="63"/>
      <c r="Y903" s="63"/>
      <c r="AA903" s="312"/>
      <c r="AB903" s="318"/>
      <c r="AC903" s="323"/>
    </row>
    <row r="904" spans="13:29" ht="15.75" thickBot="1">
      <c r="M904" s="62"/>
      <c r="N904" s="62"/>
      <c r="O904" s="62"/>
      <c r="P904" s="62"/>
      <c r="Q904" s="62"/>
      <c r="R904" s="62"/>
      <c r="S904" s="62"/>
      <c r="T904" s="62"/>
      <c r="U904" s="62"/>
      <c r="V904" s="63"/>
      <c r="W904" s="63"/>
      <c r="X904" s="63"/>
      <c r="Y904" s="63"/>
      <c r="AA904" s="312"/>
      <c r="AB904" s="318"/>
      <c r="AC904" s="323"/>
    </row>
    <row r="905" spans="13:29" ht="15.75" thickBot="1">
      <c r="M905" s="62"/>
      <c r="N905" s="62"/>
      <c r="O905" s="62"/>
      <c r="P905" s="62"/>
      <c r="Q905" s="62"/>
      <c r="R905" s="62"/>
      <c r="S905" s="62"/>
      <c r="T905" s="62"/>
      <c r="U905" s="62"/>
      <c r="V905" s="63"/>
      <c r="W905" s="63"/>
      <c r="X905" s="63"/>
      <c r="Y905" s="63"/>
      <c r="AA905" s="312"/>
      <c r="AB905" s="318"/>
      <c r="AC905" s="323"/>
    </row>
    <row r="906" spans="13:29" ht="15.75" thickBot="1">
      <c r="M906" s="62"/>
      <c r="N906" s="62"/>
      <c r="O906" s="62"/>
      <c r="P906" s="62"/>
      <c r="Q906" s="62"/>
      <c r="R906" s="62"/>
      <c r="S906" s="62"/>
      <c r="T906" s="62"/>
      <c r="U906" s="62"/>
      <c r="V906" s="63"/>
      <c r="W906" s="63"/>
      <c r="X906" s="63"/>
      <c r="Y906" s="63"/>
      <c r="AA906" s="312"/>
      <c r="AB906" s="318"/>
      <c r="AC906" s="323"/>
    </row>
    <row r="907" spans="13:29" ht="15.75" thickBot="1">
      <c r="M907" s="62"/>
      <c r="N907" s="62"/>
      <c r="O907" s="62"/>
      <c r="P907" s="62"/>
      <c r="Q907" s="62"/>
      <c r="R907" s="62"/>
      <c r="S907" s="62"/>
      <c r="T907" s="62"/>
      <c r="U907" s="62"/>
      <c r="V907" s="63"/>
      <c r="W907" s="63"/>
      <c r="X907" s="63"/>
      <c r="Y907" s="63"/>
      <c r="AA907" s="312"/>
      <c r="AB907" s="318"/>
      <c r="AC907" s="323"/>
    </row>
    <row r="908" spans="13:29" ht="15.75" thickBot="1">
      <c r="M908" s="62"/>
      <c r="N908" s="62"/>
      <c r="O908" s="62"/>
      <c r="P908" s="62"/>
      <c r="Q908" s="62"/>
      <c r="R908" s="62"/>
      <c r="S908" s="62"/>
      <c r="T908" s="62"/>
      <c r="U908" s="62"/>
      <c r="V908" s="63"/>
      <c r="W908" s="63"/>
      <c r="X908" s="63"/>
      <c r="Y908" s="63"/>
      <c r="AA908" s="312"/>
      <c r="AB908" s="318"/>
      <c r="AC908" s="323"/>
    </row>
    <row r="909" spans="13:29" ht="15.75" thickBot="1">
      <c r="M909" s="62"/>
      <c r="N909" s="62"/>
      <c r="O909" s="62"/>
      <c r="P909" s="62"/>
      <c r="Q909" s="62"/>
      <c r="R909" s="62"/>
      <c r="S909" s="62"/>
      <c r="T909" s="62"/>
      <c r="U909" s="62"/>
      <c r="V909" s="63"/>
      <c r="W909" s="63"/>
      <c r="X909" s="63"/>
      <c r="Y909" s="63"/>
      <c r="AA909" s="312"/>
      <c r="AB909" s="318"/>
      <c r="AC909" s="323"/>
    </row>
    <row r="910" spans="13:29" ht="15.75" thickBot="1">
      <c r="M910" s="62"/>
      <c r="N910" s="62"/>
      <c r="O910" s="62"/>
      <c r="P910" s="62"/>
      <c r="Q910" s="62"/>
      <c r="R910" s="62"/>
      <c r="S910" s="62"/>
      <c r="T910" s="62"/>
      <c r="U910" s="62"/>
      <c r="V910" s="63"/>
      <c r="W910" s="63"/>
      <c r="X910" s="63"/>
      <c r="Y910" s="63"/>
      <c r="AA910" s="312"/>
      <c r="AB910" s="318"/>
      <c r="AC910" s="323"/>
    </row>
    <row r="911" spans="13:29" ht="15.75" thickBot="1">
      <c r="M911" s="62"/>
      <c r="N911" s="62"/>
      <c r="O911" s="62"/>
      <c r="P911" s="62"/>
      <c r="Q911" s="62"/>
      <c r="R911" s="62"/>
      <c r="S911" s="62"/>
      <c r="T911" s="62"/>
      <c r="U911" s="62"/>
      <c r="V911" s="63"/>
      <c r="W911" s="63"/>
      <c r="X911" s="63"/>
      <c r="Y911" s="63"/>
      <c r="AA911" s="312"/>
      <c r="AB911" s="318"/>
      <c r="AC911" s="323"/>
    </row>
    <row r="912" spans="13:29" ht="15.75" thickBot="1">
      <c r="M912" s="62"/>
      <c r="N912" s="62"/>
      <c r="O912" s="62"/>
      <c r="P912" s="62"/>
      <c r="Q912" s="62"/>
      <c r="R912" s="62"/>
      <c r="S912" s="62"/>
      <c r="T912" s="62"/>
      <c r="U912" s="62"/>
      <c r="V912" s="63"/>
      <c r="W912" s="63"/>
      <c r="X912" s="63"/>
      <c r="Y912" s="63"/>
      <c r="AA912" s="312"/>
      <c r="AB912" s="318"/>
      <c r="AC912" s="323"/>
    </row>
    <row r="913" spans="13:29" ht="15.75" thickBot="1">
      <c r="M913" s="62"/>
      <c r="N913" s="62"/>
      <c r="O913" s="62"/>
      <c r="P913" s="62"/>
      <c r="Q913" s="62"/>
      <c r="R913" s="62"/>
      <c r="S913" s="62"/>
      <c r="T913" s="62"/>
      <c r="U913" s="62"/>
      <c r="V913" s="63"/>
      <c r="W913" s="63"/>
      <c r="X913" s="63"/>
      <c r="Y913" s="63"/>
      <c r="AA913" s="312"/>
      <c r="AB913" s="318"/>
      <c r="AC913" s="323"/>
    </row>
    <row r="914" spans="13:29" ht="15.75" thickBot="1">
      <c r="M914" s="62"/>
      <c r="N914" s="62"/>
      <c r="O914" s="62"/>
      <c r="P914" s="62"/>
      <c r="Q914" s="62"/>
      <c r="R914" s="62"/>
      <c r="S914" s="62"/>
      <c r="T914" s="62"/>
      <c r="U914" s="62"/>
      <c r="V914" s="63"/>
      <c r="W914" s="63"/>
      <c r="X914" s="63"/>
      <c r="Y914" s="63"/>
      <c r="AA914" s="312"/>
      <c r="AB914" s="318"/>
      <c r="AC914" s="323"/>
    </row>
    <row r="915" spans="13:29" ht="15.75" thickBot="1">
      <c r="M915" s="62"/>
      <c r="N915" s="62"/>
      <c r="O915" s="62"/>
      <c r="P915" s="62"/>
      <c r="Q915" s="62"/>
      <c r="R915" s="62"/>
      <c r="S915" s="62"/>
      <c r="T915" s="62"/>
      <c r="U915" s="62"/>
      <c r="V915" s="63"/>
      <c r="W915" s="63"/>
      <c r="X915" s="63"/>
      <c r="Y915" s="63"/>
      <c r="AA915" s="312"/>
      <c r="AB915" s="318"/>
      <c r="AC915" s="323"/>
    </row>
    <row r="916" spans="13:29" ht="15.75" thickBot="1">
      <c r="M916" s="62"/>
      <c r="N916" s="62"/>
      <c r="O916" s="62"/>
      <c r="P916" s="62"/>
      <c r="Q916" s="62"/>
      <c r="R916" s="62"/>
      <c r="S916" s="62"/>
      <c r="T916" s="62"/>
      <c r="U916" s="62"/>
      <c r="V916" s="63"/>
      <c r="W916" s="63"/>
      <c r="X916" s="63"/>
      <c r="Y916" s="63"/>
      <c r="AA916" s="312"/>
      <c r="AB916" s="318"/>
      <c r="AC916" s="323"/>
    </row>
    <row r="917" spans="13:29" ht="15.75" thickBot="1">
      <c r="M917" s="62"/>
      <c r="N917" s="62"/>
      <c r="O917" s="62"/>
      <c r="P917" s="62"/>
      <c r="Q917" s="62"/>
      <c r="R917" s="62"/>
      <c r="S917" s="62"/>
      <c r="T917" s="62"/>
      <c r="U917" s="62"/>
      <c r="V917" s="63"/>
      <c r="W917" s="63"/>
      <c r="X917" s="63"/>
      <c r="Y917" s="63"/>
      <c r="AA917" s="312"/>
      <c r="AB917" s="318"/>
      <c r="AC917" s="323"/>
    </row>
    <row r="918" spans="13:29" ht="15.75" thickBot="1">
      <c r="M918" s="62"/>
      <c r="N918" s="62"/>
      <c r="O918" s="62"/>
      <c r="P918" s="62"/>
      <c r="Q918" s="62"/>
      <c r="R918" s="62"/>
      <c r="S918" s="62"/>
      <c r="T918" s="62"/>
      <c r="U918" s="62"/>
      <c r="V918" s="63"/>
      <c r="W918" s="63"/>
      <c r="X918" s="63"/>
      <c r="Y918" s="63"/>
      <c r="AA918" s="312"/>
      <c r="AB918" s="318"/>
      <c r="AC918" s="323"/>
    </row>
    <row r="919" spans="13:29" ht="15.75" thickBot="1">
      <c r="M919" s="62"/>
      <c r="N919" s="62"/>
      <c r="O919" s="62"/>
      <c r="P919" s="62"/>
      <c r="Q919" s="62"/>
      <c r="R919" s="62"/>
      <c r="S919" s="62"/>
      <c r="T919" s="62"/>
      <c r="U919" s="62"/>
      <c r="V919" s="63"/>
      <c r="W919" s="63"/>
      <c r="X919" s="63"/>
      <c r="Y919" s="63"/>
      <c r="AA919" s="312"/>
      <c r="AB919" s="318"/>
      <c r="AC919" s="323"/>
    </row>
    <row r="920" spans="13:29" ht="15.75" thickBot="1">
      <c r="M920" s="62"/>
      <c r="N920" s="62"/>
      <c r="O920" s="62"/>
      <c r="P920" s="62"/>
      <c r="Q920" s="62"/>
      <c r="R920" s="62"/>
      <c r="S920" s="62"/>
      <c r="T920" s="62"/>
      <c r="U920" s="62"/>
      <c r="V920" s="63"/>
      <c r="W920" s="63"/>
      <c r="X920" s="63"/>
      <c r="Y920" s="63"/>
      <c r="AA920" s="312"/>
      <c r="AB920" s="318"/>
      <c r="AC920" s="323"/>
    </row>
    <row r="921" spans="13:29" ht="15.75" thickBot="1">
      <c r="M921" s="62"/>
      <c r="N921" s="62"/>
      <c r="O921" s="62"/>
      <c r="P921" s="62"/>
      <c r="Q921" s="62"/>
      <c r="R921" s="62"/>
      <c r="S921" s="62"/>
      <c r="T921" s="62"/>
      <c r="U921" s="62"/>
      <c r="V921" s="63"/>
      <c r="W921" s="63"/>
      <c r="X921" s="63"/>
      <c r="Y921" s="63"/>
      <c r="AA921" s="312"/>
      <c r="AB921" s="318"/>
      <c r="AC921" s="323"/>
    </row>
    <row r="922" spans="13:29" ht="15.75" thickBot="1">
      <c r="M922" s="62"/>
      <c r="N922" s="62"/>
      <c r="O922" s="62"/>
      <c r="P922" s="62"/>
      <c r="Q922" s="62"/>
      <c r="R922" s="62"/>
      <c r="S922" s="62"/>
      <c r="T922" s="62"/>
      <c r="U922" s="62"/>
      <c r="V922" s="63"/>
      <c r="W922" s="63"/>
      <c r="X922" s="63"/>
      <c r="Y922" s="63"/>
      <c r="AA922" s="312"/>
      <c r="AB922" s="318"/>
      <c r="AC922" s="323"/>
    </row>
    <row r="923" spans="13:29" ht="15.75" thickBot="1">
      <c r="M923" s="62"/>
      <c r="N923" s="62"/>
      <c r="O923" s="62"/>
      <c r="P923" s="62"/>
      <c r="Q923" s="62"/>
      <c r="R923" s="62"/>
      <c r="S923" s="62"/>
      <c r="T923" s="62"/>
      <c r="U923" s="62"/>
      <c r="V923" s="63"/>
      <c r="W923" s="63"/>
      <c r="X923" s="63"/>
      <c r="Y923" s="63"/>
      <c r="AA923" s="312"/>
      <c r="AB923" s="318"/>
      <c r="AC923" s="323"/>
    </row>
    <row r="924" spans="13:29" ht="15.75" thickBot="1">
      <c r="M924" s="62"/>
      <c r="N924" s="62"/>
      <c r="O924" s="62"/>
      <c r="P924" s="62"/>
      <c r="Q924" s="62"/>
      <c r="R924" s="62"/>
      <c r="S924" s="62"/>
      <c r="T924" s="62"/>
      <c r="U924" s="62"/>
      <c r="V924" s="63"/>
      <c r="W924" s="63"/>
      <c r="X924" s="63"/>
      <c r="Y924" s="63"/>
      <c r="AA924" s="312"/>
      <c r="AB924" s="318"/>
      <c r="AC924" s="323"/>
    </row>
    <row r="925" spans="13:29" ht="15.75" thickBot="1">
      <c r="M925" s="62"/>
      <c r="N925" s="62"/>
      <c r="O925" s="62"/>
      <c r="P925" s="62"/>
      <c r="Q925" s="62"/>
      <c r="R925" s="62"/>
      <c r="S925" s="62"/>
      <c r="T925" s="62"/>
      <c r="U925" s="62"/>
      <c r="V925" s="63"/>
      <c r="W925" s="63"/>
      <c r="X925" s="63"/>
      <c r="Y925" s="63"/>
      <c r="AA925" s="312"/>
      <c r="AB925" s="318"/>
      <c r="AC925" s="323"/>
    </row>
    <row r="926" spans="13:29" ht="15.75" thickBot="1">
      <c r="M926" s="62"/>
      <c r="N926" s="62"/>
      <c r="O926" s="62"/>
      <c r="P926" s="62"/>
      <c r="Q926" s="62"/>
      <c r="R926" s="62"/>
      <c r="S926" s="62"/>
      <c r="T926" s="62"/>
      <c r="U926" s="62"/>
      <c r="V926" s="63"/>
      <c r="W926" s="63"/>
      <c r="X926" s="63"/>
      <c r="Y926" s="63"/>
      <c r="AA926" s="312"/>
      <c r="AB926" s="318"/>
      <c r="AC926" s="323"/>
    </row>
    <row r="927" spans="13:29" ht="15.75" thickBot="1">
      <c r="M927" s="62"/>
      <c r="N927" s="62"/>
      <c r="O927" s="62"/>
      <c r="P927" s="62"/>
      <c r="Q927" s="62"/>
      <c r="R927" s="62"/>
      <c r="S927" s="62"/>
      <c r="T927" s="62"/>
      <c r="U927" s="62"/>
      <c r="V927" s="63"/>
      <c r="W927" s="63"/>
      <c r="X927" s="63"/>
      <c r="Y927" s="63"/>
      <c r="AA927" s="312"/>
      <c r="AB927" s="318"/>
      <c r="AC927" s="323"/>
    </row>
    <row r="928" spans="13:29" ht="15.75" thickBot="1">
      <c r="M928" s="62"/>
      <c r="N928" s="62"/>
      <c r="O928" s="62"/>
      <c r="P928" s="62"/>
      <c r="Q928" s="62"/>
      <c r="R928" s="62"/>
      <c r="S928" s="62"/>
      <c r="T928" s="62"/>
      <c r="U928" s="62"/>
      <c r="V928" s="63"/>
      <c r="W928" s="63"/>
      <c r="X928" s="63"/>
      <c r="Y928" s="63"/>
      <c r="AA928" s="312"/>
      <c r="AB928" s="318"/>
      <c r="AC928" s="323"/>
    </row>
    <row r="929" spans="13:29" ht="15.75" thickBot="1">
      <c r="M929" s="62"/>
      <c r="N929" s="62"/>
      <c r="O929" s="62"/>
      <c r="P929" s="62"/>
      <c r="Q929" s="62"/>
      <c r="R929" s="62"/>
      <c r="S929" s="62"/>
      <c r="T929" s="62"/>
      <c r="U929" s="62"/>
      <c r="V929" s="63"/>
      <c r="W929" s="63"/>
      <c r="X929" s="63"/>
      <c r="Y929" s="63"/>
      <c r="AA929" s="312"/>
      <c r="AB929" s="318"/>
      <c r="AC929" s="323"/>
    </row>
    <row r="930" spans="13:29" ht="15.75" thickBot="1">
      <c r="M930" s="62"/>
      <c r="N930" s="62"/>
      <c r="O930" s="62"/>
      <c r="P930" s="62"/>
      <c r="Q930" s="62"/>
      <c r="R930" s="62"/>
      <c r="S930" s="62"/>
      <c r="T930" s="62"/>
      <c r="U930" s="62"/>
      <c r="V930" s="63"/>
      <c r="W930" s="63"/>
      <c r="X930" s="63"/>
      <c r="Y930" s="63"/>
      <c r="AA930" s="312"/>
      <c r="AB930" s="318"/>
      <c r="AC930" s="323"/>
    </row>
    <row r="931" spans="13:29" ht="15.75" thickBot="1">
      <c r="M931" s="62"/>
      <c r="N931" s="62"/>
      <c r="O931" s="62"/>
      <c r="P931" s="62"/>
      <c r="Q931" s="62"/>
      <c r="R931" s="62"/>
      <c r="S931" s="62"/>
      <c r="T931" s="62"/>
      <c r="U931" s="62"/>
      <c r="V931" s="63"/>
      <c r="W931" s="63"/>
      <c r="X931" s="63"/>
      <c r="Y931" s="63"/>
      <c r="AA931" s="312"/>
      <c r="AB931" s="318"/>
      <c r="AC931" s="323"/>
    </row>
    <row r="932" spans="13:29" ht="15.75" thickBot="1">
      <c r="M932" s="62"/>
      <c r="N932" s="62"/>
      <c r="O932" s="62"/>
      <c r="P932" s="62"/>
      <c r="Q932" s="62"/>
      <c r="R932" s="62"/>
      <c r="S932" s="62"/>
      <c r="T932" s="62"/>
      <c r="U932" s="62"/>
      <c r="V932" s="63"/>
      <c r="W932" s="63"/>
      <c r="X932" s="63"/>
      <c r="Y932" s="63"/>
      <c r="AA932" s="312"/>
      <c r="AB932" s="318"/>
      <c r="AC932" s="323"/>
    </row>
    <row r="933" spans="13:29" ht="15.75" thickBot="1">
      <c r="M933" s="62"/>
      <c r="N933" s="62"/>
      <c r="O933" s="62"/>
      <c r="P933" s="62"/>
      <c r="Q933" s="62"/>
      <c r="R933" s="62"/>
      <c r="S933" s="62"/>
      <c r="T933" s="62"/>
      <c r="U933" s="62"/>
      <c r="V933" s="63"/>
      <c r="W933" s="63"/>
      <c r="X933" s="63"/>
      <c r="Y933" s="63"/>
      <c r="AA933" s="312"/>
      <c r="AB933" s="318"/>
      <c r="AC933" s="323"/>
    </row>
    <row r="934" spans="13:29" ht="15.75" thickBot="1">
      <c r="M934" s="62"/>
      <c r="N934" s="62"/>
      <c r="O934" s="62"/>
      <c r="P934" s="62"/>
      <c r="Q934" s="62"/>
      <c r="R934" s="62"/>
      <c r="S934" s="62"/>
      <c r="T934" s="62"/>
      <c r="U934" s="62"/>
      <c r="V934" s="63"/>
      <c r="W934" s="63"/>
      <c r="X934" s="63"/>
      <c r="Y934" s="63"/>
      <c r="AA934" s="312"/>
      <c r="AB934" s="318"/>
      <c r="AC934" s="323"/>
    </row>
    <row r="935" spans="13:29" ht="15.75" thickBot="1">
      <c r="M935" s="62"/>
      <c r="N935" s="62"/>
      <c r="O935" s="62"/>
      <c r="P935" s="62"/>
      <c r="Q935" s="62"/>
      <c r="R935" s="62"/>
      <c r="S935" s="62"/>
      <c r="T935" s="62"/>
      <c r="U935" s="62"/>
      <c r="V935" s="63"/>
      <c r="W935" s="63"/>
      <c r="X935" s="63"/>
      <c r="Y935" s="63"/>
      <c r="AA935" s="312"/>
      <c r="AB935" s="318"/>
      <c r="AC935" s="323"/>
    </row>
    <row r="936" spans="13:29" ht="15.75" thickBot="1">
      <c r="M936" s="62"/>
      <c r="N936" s="62"/>
      <c r="O936" s="62"/>
      <c r="P936" s="62"/>
      <c r="Q936" s="62"/>
      <c r="R936" s="62"/>
      <c r="S936" s="62"/>
      <c r="T936" s="62"/>
      <c r="U936" s="62"/>
      <c r="V936" s="63"/>
      <c r="W936" s="63"/>
      <c r="X936" s="63"/>
      <c r="Y936" s="63"/>
      <c r="AA936" s="312"/>
      <c r="AB936" s="318"/>
      <c r="AC936" s="323"/>
    </row>
    <row r="937" spans="13:29" ht="15.75" thickBot="1">
      <c r="M937" s="62"/>
      <c r="N937" s="62"/>
      <c r="O937" s="62"/>
      <c r="P937" s="62"/>
      <c r="Q937" s="62"/>
      <c r="R937" s="62"/>
      <c r="S937" s="62"/>
      <c r="T937" s="62"/>
      <c r="U937" s="62"/>
      <c r="V937" s="63"/>
      <c r="W937" s="63"/>
      <c r="X937" s="63"/>
      <c r="Y937" s="63"/>
      <c r="AA937" s="312"/>
      <c r="AB937" s="318"/>
      <c r="AC937" s="323"/>
    </row>
    <row r="938" spans="13:29" ht="15.75" thickBot="1">
      <c r="M938" s="62"/>
      <c r="N938" s="62"/>
      <c r="O938" s="62"/>
      <c r="P938" s="62"/>
      <c r="Q938" s="62"/>
      <c r="R938" s="62"/>
      <c r="S938" s="62"/>
      <c r="T938" s="62"/>
      <c r="U938" s="62"/>
      <c r="V938" s="63"/>
      <c r="W938" s="63"/>
      <c r="X938" s="63"/>
      <c r="Y938" s="63"/>
      <c r="AA938" s="312"/>
      <c r="AB938" s="318"/>
      <c r="AC938" s="323"/>
    </row>
    <row r="939" spans="13:29" ht="15.75" thickBot="1">
      <c r="M939" s="62"/>
      <c r="N939" s="62"/>
      <c r="O939" s="62"/>
      <c r="P939" s="62"/>
      <c r="Q939" s="62"/>
      <c r="R939" s="62"/>
      <c r="S939" s="62"/>
      <c r="T939" s="62"/>
      <c r="U939" s="62"/>
      <c r="V939" s="63"/>
      <c r="W939" s="63"/>
      <c r="X939" s="63"/>
      <c r="Y939" s="63"/>
      <c r="AA939" s="312"/>
      <c r="AB939" s="318"/>
      <c r="AC939" s="323"/>
    </row>
    <row r="940" spans="13:29" ht="15.75" thickBot="1">
      <c r="M940" s="62"/>
      <c r="N940" s="62"/>
      <c r="O940" s="62"/>
      <c r="P940" s="62"/>
      <c r="Q940" s="62"/>
      <c r="R940" s="62"/>
      <c r="S940" s="62"/>
      <c r="T940" s="62"/>
      <c r="U940" s="62"/>
      <c r="V940" s="63"/>
      <c r="W940" s="63"/>
      <c r="X940" s="63"/>
      <c r="Y940" s="63"/>
      <c r="AA940" s="312"/>
      <c r="AB940" s="318"/>
      <c r="AC940" s="323"/>
    </row>
    <row r="941" spans="13:29" ht="15.75" thickBot="1">
      <c r="M941" s="62"/>
      <c r="N941" s="62"/>
      <c r="O941" s="62"/>
      <c r="P941" s="62"/>
      <c r="Q941" s="62"/>
      <c r="R941" s="62"/>
      <c r="S941" s="62"/>
      <c r="T941" s="62"/>
      <c r="U941" s="62"/>
      <c r="V941" s="63"/>
      <c r="W941" s="63"/>
      <c r="X941" s="63"/>
      <c r="Y941" s="63"/>
      <c r="AA941" s="312"/>
      <c r="AB941" s="318"/>
      <c r="AC941" s="323"/>
    </row>
    <row r="942" spans="13:29" ht="15.75" thickBot="1">
      <c r="M942" s="62"/>
      <c r="N942" s="62"/>
      <c r="O942" s="62"/>
      <c r="P942" s="62"/>
      <c r="Q942" s="62"/>
      <c r="R942" s="62"/>
      <c r="S942" s="62"/>
      <c r="T942" s="62"/>
      <c r="U942" s="62"/>
      <c r="V942" s="63"/>
      <c r="W942" s="63"/>
      <c r="X942" s="63"/>
      <c r="Y942" s="63"/>
      <c r="AA942" s="312"/>
      <c r="AB942" s="318"/>
      <c r="AC942" s="323"/>
    </row>
    <row r="943" spans="13:29" ht="15.75" thickBot="1">
      <c r="M943" s="62"/>
      <c r="N943" s="62"/>
      <c r="O943" s="62"/>
      <c r="P943" s="62"/>
      <c r="Q943" s="62"/>
      <c r="R943" s="62"/>
      <c r="S943" s="62"/>
      <c r="T943" s="62"/>
      <c r="U943" s="62"/>
      <c r="V943" s="63"/>
      <c r="W943" s="63"/>
      <c r="X943" s="63"/>
      <c r="Y943" s="63"/>
      <c r="AA943" s="312"/>
      <c r="AB943" s="318"/>
      <c r="AC943" s="323"/>
    </row>
    <row r="944" spans="13:29" ht="15.75" thickBot="1">
      <c r="M944" s="62"/>
      <c r="N944" s="62"/>
      <c r="O944" s="62"/>
      <c r="P944" s="62"/>
      <c r="Q944" s="62"/>
      <c r="R944" s="62"/>
      <c r="S944" s="62"/>
      <c r="T944" s="62"/>
      <c r="U944" s="62"/>
      <c r="V944" s="63"/>
      <c r="W944" s="63"/>
      <c r="X944" s="63"/>
      <c r="Y944" s="63"/>
      <c r="AA944" s="312"/>
      <c r="AB944" s="318"/>
      <c r="AC944" s="323"/>
    </row>
    <row r="945" spans="13:29" ht="15.75" thickBot="1">
      <c r="M945" s="62"/>
      <c r="N945" s="62"/>
      <c r="O945" s="62"/>
      <c r="P945" s="62"/>
      <c r="Q945" s="62"/>
      <c r="R945" s="62"/>
      <c r="S945" s="62"/>
      <c r="T945" s="62"/>
      <c r="U945" s="62"/>
      <c r="V945" s="63"/>
      <c r="W945" s="63"/>
      <c r="X945" s="63"/>
      <c r="Y945" s="63"/>
      <c r="AA945" s="312"/>
      <c r="AB945" s="318"/>
      <c r="AC945" s="323"/>
    </row>
    <row r="946" spans="13:29" ht="15.75" thickBot="1">
      <c r="M946" s="62"/>
      <c r="N946" s="62"/>
      <c r="O946" s="62"/>
      <c r="P946" s="62"/>
      <c r="Q946" s="62"/>
      <c r="R946" s="62"/>
      <c r="S946" s="62"/>
      <c r="T946" s="62"/>
      <c r="U946" s="62"/>
      <c r="V946" s="63"/>
      <c r="W946" s="63"/>
      <c r="X946" s="63"/>
      <c r="Y946" s="63"/>
      <c r="AA946" s="312"/>
      <c r="AB946" s="318"/>
      <c r="AC946" s="323"/>
    </row>
    <row r="947" spans="13:29" ht="15.75" thickBot="1">
      <c r="M947" s="62"/>
      <c r="N947" s="62"/>
      <c r="O947" s="62"/>
      <c r="P947" s="62"/>
      <c r="Q947" s="62"/>
      <c r="R947" s="62"/>
      <c r="S947" s="62"/>
      <c r="T947" s="62"/>
      <c r="U947" s="62"/>
      <c r="V947" s="63"/>
      <c r="W947" s="63"/>
      <c r="X947" s="63"/>
      <c r="Y947" s="63"/>
      <c r="AA947" s="312"/>
      <c r="AB947" s="318"/>
      <c r="AC947" s="323"/>
    </row>
    <row r="948" spans="13:29" ht="15.75" thickBot="1">
      <c r="M948" s="62"/>
      <c r="N948" s="62"/>
      <c r="O948" s="62"/>
      <c r="P948" s="62"/>
      <c r="Q948" s="62"/>
      <c r="R948" s="62"/>
      <c r="S948" s="62"/>
      <c r="T948" s="62"/>
      <c r="U948" s="62"/>
      <c r="V948" s="63"/>
      <c r="W948" s="63"/>
      <c r="X948" s="63"/>
      <c r="Y948" s="63"/>
      <c r="AA948" s="312"/>
      <c r="AB948" s="318"/>
      <c r="AC948" s="323"/>
    </row>
    <row r="949" spans="13:29" ht="15.75" thickBot="1">
      <c r="M949" s="62"/>
      <c r="N949" s="62"/>
      <c r="O949" s="62"/>
      <c r="P949" s="62"/>
      <c r="Q949" s="62"/>
      <c r="R949" s="62"/>
      <c r="S949" s="62"/>
      <c r="T949" s="62"/>
      <c r="U949" s="62"/>
      <c r="V949" s="63"/>
      <c r="W949" s="63"/>
      <c r="X949" s="63"/>
      <c r="Y949" s="63"/>
      <c r="AA949" s="312"/>
      <c r="AB949" s="318"/>
      <c r="AC949" s="323"/>
    </row>
    <row r="950" spans="13:29" ht="15.75" thickBot="1">
      <c r="M950" s="62"/>
      <c r="N950" s="62"/>
      <c r="O950" s="62"/>
      <c r="P950" s="62"/>
      <c r="Q950" s="62"/>
      <c r="R950" s="62"/>
      <c r="S950" s="62"/>
      <c r="T950" s="62"/>
      <c r="U950" s="62"/>
      <c r="V950" s="63"/>
      <c r="W950" s="63"/>
      <c r="X950" s="63"/>
      <c r="Y950" s="63"/>
      <c r="AA950" s="312"/>
      <c r="AB950" s="318"/>
      <c r="AC950" s="323"/>
    </row>
    <row r="951" spans="13:29" ht="15.75" thickBot="1">
      <c r="M951" s="62"/>
      <c r="N951" s="62"/>
      <c r="O951" s="62"/>
      <c r="P951" s="62"/>
      <c r="Q951" s="62"/>
      <c r="R951" s="62"/>
      <c r="S951" s="62"/>
      <c r="T951" s="62"/>
      <c r="U951" s="62"/>
      <c r="V951" s="63"/>
      <c r="W951" s="63"/>
      <c r="X951" s="63"/>
      <c r="Y951" s="63"/>
      <c r="AA951" s="312"/>
      <c r="AB951" s="318"/>
      <c r="AC951" s="323"/>
    </row>
    <row r="952" spans="13:29" ht="15.75" thickBot="1">
      <c r="M952" s="62"/>
      <c r="N952" s="62"/>
      <c r="O952" s="62"/>
      <c r="P952" s="62"/>
      <c r="Q952" s="62"/>
      <c r="R952" s="62"/>
      <c r="S952" s="62"/>
      <c r="T952" s="62"/>
      <c r="U952" s="62"/>
      <c r="V952" s="63"/>
      <c r="W952" s="63"/>
      <c r="X952" s="63"/>
      <c r="Y952" s="63"/>
      <c r="AA952" s="312"/>
      <c r="AB952" s="318"/>
      <c r="AC952" s="323"/>
    </row>
    <row r="953" spans="13:29" ht="15.75" thickBot="1">
      <c r="M953" s="62"/>
      <c r="N953" s="62"/>
      <c r="O953" s="62"/>
      <c r="P953" s="62"/>
      <c r="Q953" s="62"/>
      <c r="R953" s="62"/>
      <c r="S953" s="62"/>
      <c r="T953" s="62"/>
      <c r="U953" s="62"/>
      <c r="V953" s="63"/>
      <c r="W953" s="63"/>
      <c r="X953" s="63"/>
      <c r="Y953" s="63"/>
      <c r="AA953" s="312"/>
      <c r="AB953" s="318"/>
      <c r="AC953" s="323"/>
    </row>
    <row r="954" spans="13:29" ht="15.75" thickBot="1">
      <c r="M954" s="62"/>
      <c r="N954" s="62"/>
      <c r="O954" s="62"/>
      <c r="P954" s="62"/>
      <c r="Q954" s="62"/>
      <c r="R954" s="62"/>
      <c r="S954" s="62"/>
      <c r="T954" s="62"/>
      <c r="U954" s="62"/>
      <c r="V954" s="63"/>
      <c r="W954" s="63"/>
      <c r="X954" s="63"/>
      <c r="Y954" s="63"/>
      <c r="AA954" s="312"/>
      <c r="AB954" s="318"/>
      <c r="AC954" s="323"/>
    </row>
    <row r="955" spans="13:29" ht="15.75" thickBot="1">
      <c r="M955" s="62"/>
      <c r="N955" s="62"/>
      <c r="O955" s="62"/>
      <c r="P955" s="62"/>
      <c r="Q955" s="62"/>
      <c r="R955" s="62"/>
      <c r="S955" s="62"/>
      <c r="T955" s="62"/>
      <c r="U955" s="62"/>
      <c r="V955" s="63"/>
      <c r="W955" s="63"/>
      <c r="X955" s="63"/>
      <c r="Y955" s="63"/>
      <c r="AA955" s="312"/>
      <c r="AB955" s="318"/>
      <c r="AC955" s="323"/>
    </row>
    <row r="956" spans="13:29" ht="15.75" thickBot="1">
      <c r="M956" s="62"/>
      <c r="N956" s="62"/>
      <c r="O956" s="62"/>
      <c r="P956" s="62"/>
      <c r="Q956" s="62"/>
      <c r="R956" s="62"/>
      <c r="S956" s="62"/>
      <c r="T956" s="62"/>
      <c r="U956" s="62"/>
      <c r="V956" s="63"/>
      <c r="W956" s="63"/>
      <c r="X956" s="63"/>
      <c r="Y956" s="63"/>
      <c r="AA956" s="312"/>
      <c r="AB956" s="318"/>
      <c r="AC956" s="323"/>
    </row>
    <row r="957" spans="13:29" ht="15.75" thickBot="1">
      <c r="M957" s="62"/>
      <c r="N957" s="62"/>
      <c r="O957" s="62"/>
      <c r="P957" s="62"/>
      <c r="Q957" s="62"/>
      <c r="R957" s="62"/>
      <c r="S957" s="62"/>
      <c r="T957" s="62"/>
      <c r="U957" s="62"/>
      <c r="V957" s="63"/>
      <c r="W957" s="63"/>
      <c r="X957" s="63"/>
      <c r="Y957" s="63"/>
      <c r="AA957" s="312"/>
      <c r="AB957" s="318"/>
      <c r="AC957" s="323"/>
    </row>
    <row r="958" spans="13:29" ht="15.75" thickBot="1">
      <c r="M958" s="62"/>
      <c r="N958" s="62"/>
      <c r="O958" s="62"/>
      <c r="P958" s="62"/>
      <c r="Q958" s="62"/>
      <c r="R958" s="62"/>
      <c r="S958" s="62"/>
      <c r="T958" s="62"/>
      <c r="U958" s="62"/>
      <c r="V958" s="63"/>
      <c r="W958" s="63"/>
      <c r="X958" s="63"/>
      <c r="Y958" s="63"/>
      <c r="AA958" s="312"/>
      <c r="AB958" s="318"/>
      <c r="AC958" s="323"/>
    </row>
    <row r="959" spans="13:29" ht="15.75" thickBot="1">
      <c r="M959" s="62"/>
      <c r="N959" s="62"/>
      <c r="O959" s="62"/>
      <c r="P959" s="62"/>
      <c r="Q959" s="62"/>
      <c r="R959" s="62"/>
      <c r="S959" s="62"/>
      <c r="T959" s="62"/>
      <c r="U959" s="62"/>
      <c r="V959" s="63"/>
      <c r="W959" s="63"/>
      <c r="X959" s="63"/>
      <c r="Y959" s="63"/>
      <c r="AA959" s="312"/>
      <c r="AB959" s="318"/>
      <c r="AC959" s="323"/>
    </row>
    <row r="960" spans="13:29" ht="15.75" thickBot="1">
      <c r="M960" s="62"/>
      <c r="N960" s="62"/>
      <c r="O960" s="62"/>
      <c r="P960" s="62"/>
      <c r="Q960" s="62"/>
      <c r="R960" s="62"/>
      <c r="S960" s="62"/>
      <c r="T960" s="62"/>
      <c r="U960" s="62"/>
      <c r="V960" s="63"/>
      <c r="W960" s="63"/>
      <c r="X960" s="63"/>
      <c r="Y960" s="63"/>
      <c r="AA960" s="312"/>
      <c r="AB960" s="318"/>
      <c r="AC960" s="323"/>
    </row>
    <row r="961" spans="13:29" ht="15.75" thickBot="1">
      <c r="M961" s="62"/>
      <c r="N961" s="62"/>
      <c r="O961" s="62"/>
      <c r="P961" s="62"/>
      <c r="Q961" s="62"/>
      <c r="R961" s="62"/>
      <c r="S961" s="62"/>
      <c r="T961" s="62"/>
      <c r="U961" s="62"/>
      <c r="V961" s="63"/>
      <c r="W961" s="63"/>
      <c r="X961" s="63"/>
      <c r="Y961" s="63"/>
      <c r="AA961" s="312"/>
      <c r="AB961" s="318"/>
      <c r="AC961" s="323"/>
    </row>
    <row r="962" spans="13:29" ht="15.75" thickBot="1">
      <c r="M962" s="62"/>
      <c r="N962" s="62"/>
      <c r="O962" s="62"/>
      <c r="P962" s="62"/>
      <c r="Q962" s="62"/>
      <c r="R962" s="62"/>
      <c r="S962" s="62"/>
      <c r="T962" s="62"/>
      <c r="U962" s="62"/>
      <c r="V962" s="63"/>
      <c r="W962" s="63"/>
      <c r="X962" s="63"/>
      <c r="Y962" s="63"/>
      <c r="AA962" s="312"/>
      <c r="AB962" s="318"/>
      <c r="AC962" s="323"/>
    </row>
    <row r="963" spans="13:29" ht="15.75" thickBot="1">
      <c r="M963" s="62"/>
      <c r="N963" s="62"/>
      <c r="O963" s="62"/>
      <c r="P963" s="62"/>
      <c r="Q963" s="62"/>
      <c r="R963" s="62"/>
      <c r="S963" s="62"/>
      <c r="T963" s="62"/>
      <c r="U963" s="62"/>
      <c r="V963" s="63"/>
      <c r="W963" s="63"/>
      <c r="X963" s="63"/>
      <c r="Y963" s="63"/>
      <c r="AA963" s="312"/>
      <c r="AB963" s="318"/>
      <c r="AC963" s="323"/>
    </row>
    <row r="964" spans="13:29" ht="15.75" thickBot="1">
      <c r="M964" s="62"/>
      <c r="N964" s="62"/>
      <c r="O964" s="62"/>
      <c r="P964" s="62"/>
      <c r="Q964" s="62"/>
      <c r="R964" s="62"/>
      <c r="S964" s="62"/>
      <c r="T964" s="62"/>
      <c r="U964" s="62"/>
      <c r="V964" s="63"/>
      <c r="W964" s="63"/>
      <c r="X964" s="63"/>
      <c r="Y964" s="63"/>
      <c r="AA964" s="312"/>
      <c r="AB964" s="318"/>
      <c r="AC964" s="323"/>
    </row>
    <row r="965" spans="13:29" ht="15.75" thickBot="1">
      <c r="M965" s="62"/>
      <c r="N965" s="62"/>
      <c r="O965" s="62"/>
      <c r="P965" s="62"/>
      <c r="Q965" s="62"/>
      <c r="R965" s="62"/>
      <c r="S965" s="62"/>
      <c r="T965" s="62"/>
      <c r="U965" s="62"/>
      <c r="V965" s="63"/>
      <c r="W965" s="63"/>
      <c r="X965" s="63"/>
      <c r="Y965" s="63"/>
      <c r="AA965" s="312"/>
      <c r="AB965" s="318"/>
      <c r="AC965" s="323"/>
    </row>
    <row r="966" spans="13:29" ht="15.75" thickBot="1">
      <c r="M966" s="62"/>
      <c r="N966" s="62"/>
      <c r="O966" s="62"/>
      <c r="P966" s="62"/>
      <c r="Q966" s="62"/>
      <c r="R966" s="62"/>
      <c r="S966" s="62"/>
      <c r="T966" s="62"/>
      <c r="U966" s="62"/>
      <c r="V966" s="63"/>
      <c r="W966" s="63"/>
      <c r="X966" s="63"/>
      <c r="Y966" s="63"/>
      <c r="AA966" s="312"/>
      <c r="AB966" s="318"/>
      <c r="AC966" s="323"/>
    </row>
    <row r="967" spans="13:29" ht="15.75" thickBot="1">
      <c r="M967" s="62"/>
      <c r="N967" s="62"/>
      <c r="O967" s="62"/>
      <c r="P967" s="62"/>
      <c r="Q967" s="62"/>
      <c r="R967" s="62"/>
      <c r="S967" s="62"/>
      <c r="T967" s="62"/>
      <c r="U967" s="62"/>
      <c r="V967" s="63"/>
      <c r="W967" s="63"/>
      <c r="X967" s="63"/>
      <c r="Y967" s="63"/>
      <c r="AA967" s="312"/>
      <c r="AB967" s="318"/>
      <c r="AC967" s="323"/>
    </row>
    <row r="968" spans="13:29" ht="15.75" thickBot="1">
      <c r="M968" s="62"/>
      <c r="N968" s="62"/>
      <c r="O968" s="62"/>
      <c r="P968" s="62"/>
      <c r="Q968" s="62"/>
      <c r="R968" s="62"/>
      <c r="S968" s="62"/>
      <c r="T968" s="62"/>
      <c r="U968" s="62"/>
      <c r="V968" s="63"/>
      <c r="W968" s="63"/>
      <c r="X968" s="63"/>
      <c r="Y968" s="63"/>
      <c r="AA968" s="312"/>
      <c r="AB968" s="318"/>
      <c r="AC968" s="323"/>
    </row>
    <row r="969" spans="13:29" ht="15.75" thickBot="1">
      <c r="M969" s="62"/>
      <c r="N969" s="62"/>
      <c r="O969" s="62"/>
      <c r="P969" s="62"/>
      <c r="Q969" s="62"/>
      <c r="R969" s="62"/>
      <c r="S969" s="62"/>
      <c r="T969" s="62"/>
      <c r="U969" s="62"/>
      <c r="V969" s="63"/>
      <c r="W969" s="63"/>
      <c r="X969" s="63"/>
      <c r="Y969" s="63"/>
      <c r="AA969" s="312"/>
      <c r="AB969" s="318"/>
      <c r="AC969" s="323"/>
    </row>
    <row r="970" spans="13:29" ht="15.75" thickBot="1">
      <c r="M970" s="62"/>
      <c r="N970" s="62"/>
      <c r="O970" s="62"/>
      <c r="P970" s="62"/>
      <c r="Q970" s="62"/>
      <c r="R970" s="62"/>
      <c r="S970" s="62"/>
      <c r="T970" s="62"/>
      <c r="U970" s="62"/>
      <c r="V970" s="63"/>
      <c r="W970" s="63"/>
      <c r="X970" s="63"/>
      <c r="Y970" s="63"/>
      <c r="AA970" s="312"/>
      <c r="AB970" s="318"/>
      <c r="AC970" s="323"/>
    </row>
    <row r="971" spans="13:29" ht="15.75" thickBot="1">
      <c r="M971" s="62"/>
      <c r="N971" s="62"/>
      <c r="O971" s="62"/>
      <c r="P971" s="62"/>
      <c r="Q971" s="62"/>
      <c r="R971" s="62"/>
      <c r="S971" s="62"/>
      <c r="T971" s="62"/>
      <c r="U971" s="62"/>
      <c r="V971" s="63"/>
      <c r="W971" s="63"/>
      <c r="X971" s="63"/>
      <c r="Y971" s="63"/>
      <c r="AA971" s="312"/>
      <c r="AB971" s="318"/>
      <c r="AC971" s="323"/>
    </row>
    <row r="972" spans="13:29" ht="15.75" thickBot="1">
      <c r="M972" s="62"/>
      <c r="N972" s="62"/>
      <c r="O972" s="62"/>
      <c r="P972" s="62"/>
      <c r="Q972" s="62"/>
      <c r="R972" s="62"/>
      <c r="S972" s="62"/>
      <c r="T972" s="62"/>
      <c r="U972" s="62"/>
      <c r="V972" s="63"/>
      <c r="W972" s="63"/>
      <c r="X972" s="63"/>
      <c r="Y972" s="63"/>
      <c r="AA972" s="312"/>
      <c r="AB972" s="318"/>
      <c r="AC972" s="323"/>
    </row>
    <row r="973" spans="13:29" ht="15.75" thickBot="1">
      <c r="M973" s="62"/>
      <c r="N973" s="62"/>
      <c r="O973" s="62"/>
      <c r="P973" s="62"/>
      <c r="Q973" s="62"/>
      <c r="R973" s="62"/>
      <c r="S973" s="62"/>
      <c r="T973" s="62"/>
      <c r="U973" s="62"/>
      <c r="V973" s="63"/>
      <c r="W973" s="63"/>
      <c r="X973" s="63"/>
      <c r="Y973" s="63"/>
      <c r="AA973" s="312"/>
      <c r="AB973" s="318"/>
      <c r="AC973" s="323"/>
    </row>
    <row r="974" spans="13:29" ht="15.75" thickBot="1">
      <c r="M974" s="62"/>
      <c r="N974" s="62"/>
      <c r="O974" s="62"/>
      <c r="P974" s="62"/>
      <c r="Q974" s="62"/>
      <c r="R974" s="62"/>
      <c r="S974" s="62"/>
      <c r="T974" s="62"/>
      <c r="U974" s="62"/>
      <c r="V974" s="63"/>
      <c r="W974" s="63"/>
      <c r="X974" s="63"/>
      <c r="Y974" s="63"/>
      <c r="AA974" s="312"/>
      <c r="AB974" s="318"/>
      <c r="AC974" s="323"/>
    </row>
    <row r="975" spans="13:29" ht="15.75" thickBot="1">
      <c r="M975" s="62"/>
      <c r="N975" s="62"/>
      <c r="O975" s="62"/>
      <c r="P975" s="62"/>
      <c r="Q975" s="62"/>
      <c r="R975" s="62"/>
      <c r="S975" s="62"/>
      <c r="T975" s="62"/>
      <c r="U975" s="62"/>
      <c r="V975" s="63"/>
      <c r="W975" s="63"/>
      <c r="X975" s="63"/>
      <c r="Y975" s="63"/>
      <c r="AA975" s="312"/>
      <c r="AB975" s="318"/>
      <c r="AC975" s="323"/>
    </row>
    <row r="976" spans="13:29" ht="15.75" thickBot="1">
      <c r="M976" s="62"/>
      <c r="N976" s="62"/>
      <c r="O976" s="62"/>
      <c r="P976" s="62"/>
      <c r="Q976" s="62"/>
      <c r="R976" s="62"/>
      <c r="S976" s="62"/>
      <c r="T976" s="62"/>
      <c r="U976" s="62"/>
      <c r="V976" s="63"/>
      <c r="W976" s="63"/>
      <c r="X976" s="63"/>
      <c r="Y976" s="63"/>
      <c r="AA976" s="312"/>
      <c r="AB976" s="318"/>
      <c r="AC976" s="323"/>
    </row>
    <row r="977" spans="13:29" ht="15.75" thickBot="1">
      <c r="M977" s="62"/>
      <c r="N977" s="62"/>
      <c r="O977" s="62"/>
      <c r="P977" s="62"/>
      <c r="Q977" s="62"/>
      <c r="R977" s="62"/>
      <c r="S977" s="62"/>
      <c r="T977" s="62"/>
      <c r="U977" s="62"/>
      <c r="V977" s="63"/>
      <c r="W977" s="63"/>
      <c r="X977" s="63"/>
      <c r="Y977" s="63"/>
      <c r="AA977" s="312"/>
      <c r="AB977" s="318"/>
      <c r="AC977" s="323"/>
    </row>
    <row r="978" spans="13:29" ht="15.75" thickBot="1">
      <c r="M978" s="62"/>
      <c r="N978" s="62"/>
      <c r="O978" s="62"/>
      <c r="P978" s="62"/>
      <c r="Q978" s="62"/>
      <c r="R978" s="62"/>
      <c r="S978" s="62"/>
      <c r="T978" s="62"/>
      <c r="U978" s="62"/>
      <c r="V978" s="63"/>
      <c r="W978" s="63"/>
      <c r="X978" s="63"/>
      <c r="Y978" s="63"/>
      <c r="AA978" s="312"/>
      <c r="AB978" s="318"/>
      <c r="AC978" s="323"/>
    </row>
    <row r="979" spans="13:29" ht="15.75" thickBot="1">
      <c r="M979" s="62"/>
      <c r="N979" s="62"/>
      <c r="O979" s="62"/>
      <c r="P979" s="62"/>
      <c r="Q979" s="62"/>
      <c r="R979" s="62"/>
      <c r="S979" s="62"/>
      <c r="T979" s="62"/>
      <c r="U979" s="62"/>
      <c r="V979" s="63"/>
      <c r="W979" s="63"/>
      <c r="X979" s="63"/>
      <c r="Y979" s="63"/>
      <c r="AA979" s="312"/>
      <c r="AB979" s="318"/>
      <c r="AC979" s="323"/>
    </row>
    <row r="980" spans="13:29" ht="15.75" thickBot="1">
      <c r="M980" s="62"/>
      <c r="N980" s="62"/>
      <c r="O980" s="62"/>
      <c r="P980" s="62"/>
      <c r="Q980" s="62"/>
      <c r="R980" s="62"/>
      <c r="S980" s="62"/>
      <c r="T980" s="62"/>
      <c r="U980" s="62"/>
      <c r="V980" s="63"/>
      <c r="W980" s="63"/>
      <c r="X980" s="63"/>
      <c r="Y980" s="63"/>
      <c r="AA980" s="312"/>
      <c r="AB980" s="318"/>
      <c r="AC980" s="323"/>
    </row>
    <row r="981" spans="13:29" ht="15.75" thickBot="1">
      <c r="M981" s="62"/>
      <c r="N981" s="62"/>
      <c r="O981" s="62"/>
      <c r="P981" s="62"/>
      <c r="Q981" s="62"/>
      <c r="R981" s="62"/>
      <c r="S981" s="62"/>
      <c r="T981" s="62"/>
      <c r="U981" s="62"/>
      <c r="V981" s="63"/>
      <c r="W981" s="63"/>
      <c r="X981" s="63"/>
      <c r="Y981" s="63"/>
      <c r="AA981" s="312"/>
      <c r="AB981" s="318"/>
      <c r="AC981" s="323"/>
    </row>
    <row r="982" spans="13:29" ht="15.75" thickBot="1">
      <c r="M982" s="62"/>
      <c r="N982" s="62"/>
      <c r="O982" s="62"/>
      <c r="P982" s="62"/>
      <c r="Q982" s="62"/>
      <c r="R982" s="62"/>
      <c r="S982" s="62"/>
      <c r="T982" s="62"/>
      <c r="U982" s="62"/>
      <c r="V982" s="63"/>
      <c r="W982" s="63"/>
      <c r="X982" s="63"/>
      <c r="Y982" s="63"/>
      <c r="AA982" s="312"/>
      <c r="AB982" s="318"/>
      <c r="AC982" s="323"/>
    </row>
    <row r="983" spans="13:29" ht="15.75" thickBot="1">
      <c r="M983" s="62"/>
      <c r="N983" s="62"/>
      <c r="O983" s="62"/>
      <c r="P983" s="62"/>
      <c r="Q983" s="62"/>
      <c r="R983" s="62"/>
      <c r="S983" s="62"/>
      <c r="T983" s="62"/>
      <c r="U983" s="62"/>
      <c r="V983" s="63"/>
      <c r="W983" s="63"/>
      <c r="X983" s="63"/>
      <c r="Y983" s="63"/>
      <c r="AA983" s="312"/>
      <c r="AB983" s="318"/>
      <c r="AC983" s="323"/>
    </row>
    <row r="984" spans="13:29" ht="15.75" thickBot="1">
      <c r="M984" s="62"/>
      <c r="N984" s="62"/>
      <c r="O984" s="62"/>
      <c r="P984" s="62"/>
      <c r="Q984" s="62"/>
      <c r="R984" s="62"/>
      <c r="S984" s="62"/>
      <c r="T984" s="62"/>
      <c r="U984" s="62"/>
      <c r="V984" s="63"/>
      <c r="W984" s="63"/>
      <c r="X984" s="63"/>
      <c r="Y984" s="63"/>
      <c r="AA984" s="312"/>
      <c r="AB984" s="318"/>
      <c r="AC984" s="323"/>
    </row>
    <row r="985" spans="13:29" ht="15.75" thickBot="1">
      <c r="M985" s="62"/>
      <c r="N985" s="62"/>
      <c r="O985" s="62"/>
      <c r="P985" s="62"/>
      <c r="Q985" s="62"/>
      <c r="R985" s="62"/>
      <c r="S985" s="62"/>
      <c r="T985" s="62"/>
      <c r="U985" s="62"/>
      <c r="V985" s="63"/>
      <c r="W985" s="63"/>
      <c r="X985" s="63"/>
      <c r="Y985" s="63"/>
      <c r="AA985" s="312"/>
      <c r="AB985" s="318"/>
      <c r="AC985" s="323"/>
    </row>
    <row r="986" spans="13:29" ht="15.75" thickBot="1">
      <c r="M986" s="62"/>
      <c r="N986" s="62"/>
      <c r="O986" s="62"/>
      <c r="P986" s="62"/>
      <c r="Q986" s="62"/>
      <c r="R986" s="62"/>
      <c r="S986" s="62"/>
      <c r="T986" s="62"/>
      <c r="U986" s="62"/>
      <c r="V986" s="63"/>
      <c r="W986" s="63"/>
      <c r="X986" s="63"/>
      <c r="Y986" s="63"/>
      <c r="AA986" s="312"/>
      <c r="AB986" s="318"/>
      <c r="AC986" s="323"/>
    </row>
    <row r="987" spans="13:29" ht="15.75" thickBot="1">
      <c r="M987" s="62"/>
      <c r="N987" s="62"/>
      <c r="O987" s="62"/>
      <c r="P987" s="62"/>
      <c r="Q987" s="62"/>
      <c r="R987" s="62"/>
      <c r="S987" s="62"/>
      <c r="T987" s="62"/>
      <c r="U987" s="62"/>
      <c r="V987" s="63"/>
      <c r="W987" s="63"/>
      <c r="X987" s="63"/>
      <c r="Y987" s="63"/>
      <c r="AA987" s="312"/>
      <c r="AB987" s="318"/>
      <c r="AC987" s="323"/>
    </row>
    <row r="988" spans="13:29" ht="15.75" thickBot="1">
      <c r="M988" s="62"/>
      <c r="N988" s="62"/>
      <c r="O988" s="62"/>
      <c r="P988" s="62"/>
      <c r="Q988" s="62"/>
      <c r="R988" s="62"/>
      <c r="S988" s="62"/>
      <c r="T988" s="62"/>
      <c r="U988" s="62"/>
      <c r="V988" s="63"/>
      <c r="W988" s="63"/>
      <c r="X988" s="63"/>
      <c r="Y988" s="63"/>
      <c r="AA988" s="312"/>
      <c r="AB988" s="318"/>
      <c r="AC988" s="323"/>
    </row>
    <row r="989" spans="13:29" ht="15.75" thickBot="1">
      <c r="M989" s="62"/>
      <c r="N989" s="62"/>
      <c r="O989" s="62"/>
      <c r="P989" s="62"/>
      <c r="Q989" s="62"/>
      <c r="R989" s="62"/>
      <c r="S989" s="62"/>
      <c r="T989" s="62"/>
      <c r="U989" s="62"/>
      <c r="V989" s="63"/>
      <c r="W989" s="63"/>
      <c r="X989" s="63"/>
      <c r="Y989" s="63"/>
      <c r="AA989" s="312"/>
      <c r="AB989" s="318"/>
      <c r="AC989" s="323"/>
    </row>
    <row r="990" spans="13:29" ht="15.75" thickBot="1">
      <c r="M990" s="62"/>
      <c r="N990" s="62"/>
      <c r="O990" s="62"/>
      <c r="P990" s="62"/>
      <c r="Q990" s="62"/>
      <c r="R990" s="62"/>
      <c r="S990" s="62"/>
      <c r="T990" s="62"/>
      <c r="U990" s="62"/>
      <c r="V990" s="63"/>
      <c r="W990" s="63"/>
      <c r="X990" s="63"/>
      <c r="Y990" s="63"/>
      <c r="AA990" s="312"/>
      <c r="AB990" s="318"/>
      <c r="AC990" s="323"/>
    </row>
    <row r="991" spans="13:29" ht="15.75" thickBot="1">
      <c r="M991" s="62"/>
      <c r="N991" s="62"/>
      <c r="O991" s="62"/>
      <c r="P991" s="62"/>
      <c r="Q991" s="62"/>
      <c r="R991" s="62"/>
      <c r="S991" s="62"/>
      <c r="T991" s="62"/>
      <c r="U991" s="62"/>
      <c r="V991" s="63"/>
      <c r="W991" s="63"/>
      <c r="X991" s="63"/>
      <c r="Y991" s="63"/>
      <c r="AA991" s="312"/>
      <c r="AB991" s="318"/>
      <c r="AC991" s="323"/>
    </row>
    <row r="992" spans="13:29" ht="15.75" thickBot="1">
      <c r="M992" s="62"/>
      <c r="N992" s="62"/>
      <c r="O992" s="62"/>
      <c r="P992" s="62"/>
      <c r="Q992" s="62"/>
      <c r="R992" s="62"/>
      <c r="S992" s="62"/>
      <c r="T992" s="62"/>
      <c r="U992" s="62"/>
      <c r="V992" s="63"/>
      <c r="W992" s="63"/>
      <c r="X992" s="63"/>
      <c r="Y992" s="63"/>
      <c r="AA992" s="312"/>
      <c r="AB992" s="318"/>
      <c r="AC992" s="323"/>
    </row>
    <row r="993" spans="13:29" ht="15.75" thickBot="1">
      <c r="M993" s="62"/>
      <c r="N993" s="62"/>
      <c r="O993" s="62"/>
      <c r="P993" s="62"/>
      <c r="Q993" s="62"/>
      <c r="R993" s="62"/>
      <c r="S993" s="62"/>
      <c r="T993" s="62"/>
      <c r="U993" s="62"/>
      <c r="V993" s="63"/>
      <c r="W993" s="63"/>
      <c r="X993" s="63"/>
      <c r="Y993" s="63"/>
      <c r="AA993" s="312"/>
      <c r="AB993" s="318"/>
      <c r="AC993" s="323"/>
    </row>
    <row r="994" spans="13:29" ht="15.75" thickBot="1">
      <c r="M994" s="62"/>
      <c r="N994" s="62"/>
      <c r="O994" s="62"/>
      <c r="P994" s="62"/>
      <c r="Q994" s="62"/>
      <c r="R994" s="62"/>
      <c r="S994" s="62"/>
      <c r="T994" s="62"/>
      <c r="U994" s="62"/>
      <c r="V994" s="63"/>
      <c r="W994" s="63"/>
      <c r="X994" s="63"/>
      <c r="Y994" s="63"/>
      <c r="AA994" s="312"/>
      <c r="AB994" s="318"/>
      <c r="AC994" s="323"/>
    </row>
    <row r="995" spans="13:29" ht="15.75" thickBot="1">
      <c r="M995" s="62"/>
      <c r="N995" s="62"/>
      <c r="O995" s="62"/>
      <c r="P995" s="62"/>
      <c r="Q995" s="62"/>
      <c r="R995" s="62"/>
      <c r="S995" s="62"/>
      <c r="T995" s="62"/>
      <c r="U995" s="62"/>
      <c r="V995" s="63"/>
      <c r="W995" s="63"/>
      <c r="X995" s="63"/>
      <c r="Y995" s="63"/>
      <c r="AA995" s="312"/>
      <c r="AB995" s="318"/>
      <c r="AC995" s="323"/>
    </row>
    <row r="996" spans="13:29" ht="15.75" thickBot="1">
      <c r="M996" s="62"/>
      <c r="N996" s="62"/>
      <c r="O996" s="62"/>
      <c r="P996" s="62"/>
      <c r="Q996" s="62"/>
      <c r="R996" s="62"/>
      <c r="S996" s="62"/>
      <c r="T996" s="62"/>
      <c r="U996" s="62"/>
      <c r="V996" s="63"/>
      <c r="W996" s="63"/>
      <c r="X996" s="63"/>
      <c r="Y996" s="63"/>
      <c r="AA996" s="312"/>
      <c r="AB996" s="318"/>
      <c r="AC996" s="323"/>
    </row>
    <row r="997" spans="13:29" ht="15.75" thickBot="1">
      <c r="M997" s="62"/>
      <c r="N997" s="62"/>
      <c r="O997" s="62"/>
      <c r="P997" s="62"/>
      <c r="Q997" s="62"/>
      <c r="R997" s="62"/>
      <c r="S997" s="62"/>
      <c r="T997" s="62"/>
      <c r="U997" s="62"/>
      <c r="V997" s="63"/>
      <c r="W997" s="63"/>
      <c r="X997" s="63"/>
      <c r="Y997" s="63"/>
      <c r="AA997" s="312"/>
      <c r="AB997" s="318"/>
      <c r="AC997" s="323"/>
    </row>
    <row r="998" spans="13:29" ht="15.75" thickBot="1">
      <c r="M998" s="62"/>
      <c r="N998" s="62"/>
      <c r="O998" s="62"/>
      <c r="P998" s="62"/>
      <c r="Q998" s="62"/>
      <c r="R998" s="62"/>
      <c r="S998" s="62"/>
      <c r="T998" s="62"/>
      <c r="U998" s="62"/>
      <c r="V998" s="63"/>
      <c r="W998" s="63"/>
      <c r="X998" s="63"/>
      <c r="Y998" s="63"/>
      <c r="AA998" s="312"/>
      <c r="AB998" s="318"/>
      <c r="AC998" s="323"/>
    </row>
    <row r="999" spans="13:29" ht="15.75" thickBot="1">
      <c r="M999" s="62"/>
      <c r="N999" s="62"/>
      <c r="O999" s="62"/>
      <c r="P999" s="62"/>
      <c r="Q999" s="62"/>
      <c r="R999" s="62"/>
      <c r="S999" s="62"/>
      <c r="T999" s="62"/>
      <c r="U999" s="62"/>
      <c r="V999" s="63"/>
      <c r="W999" s="63"/>
      <c r="X999" s="63"/>
      <c r="Y999" s="63"/>
      <c r="AA999" s="312"/>
      <c r="AB999" s="318"/>
      <c r="AC999" s="323"/>
    </row>
    <row r="1000" spans="13:29" ht="15.75" thickBot="1">
      <c r="M1000" s="62"/>
      <c r="N1000" s="62"/>
      <c r="O1000" s="62"/>
      <c r="P1000" s="62"/>
      <c r="Q1000" s="62"/>
      <c r="R1000" s="62"/>
      <c r="S1000" s="62"/>
      <c r="T1000" s="62"/>
      <c r="U1000" s="62"/>
      <c r="V1000" s="63"/>
      <c r="W1000" s="63"/>
      <c r="X1000" s="63"/>
      <c r="Y1000" s="63"/>
      <c r="AA1000" s="312"/>
      <c r="AB1000" s="318"/>
      <c r="AC1000" s="323"/>
    </row>
    <row r="1001" spans="13:29" ht="15.75" thickBot="1">
      <c r="M1001" s="62"/>
      <c r="N1001" s="62"/>
      <c r="O1001" s="62"/>
      <c r="P1001" s="62"/>
      <c r="Q1001" s="62"/>
      <c r="R1001" s="62"/>
      <c r="S1001" s="62"/>
      <c r="T1001" s="62"/>
      <c r="U1001" s="62"/>
      <c r="V1001" s="63"/>
      <c r="W1001" s="63"/>
      <c r="X1001" s="63"/>
      <c r="Y1001" s="63"/>
      <c r="AA1001" s="312"/>
      <c r="AB1001" s="318"/>
      <c r="AC1001" s="323"/>
    </row>
    <row r="1002" spans="13:29" ht="15.75" thickBot="1">
      <c r="M1002" s="62"/>
      <c r="N1002" s="62"/>
      <c r="O1002" s="62"/>
      <c r="P1002" s="62"/>
      <c r="Q1002" s="62"/>
      <c r="R1002" s="62"/>
      <c r="S1002" s="62"/>
      <c r="T1002" s="62"/>
      <c r="U1002" s="62"/>
      <c r="V1002" s="63"/>
      <c r="W1002" s="63"/>
      <c r="X1002" s="63"/>
      <c r="Y1002" s="63"/>
      <c r="AA1002" s="312"/>
      <c r="AB1002" s="318"/>
      <c r="AC1002" s="323"/>
    </row>
    <row r="1003" spans="13:29" ht="15.75" thickBot="1">
      <c r="M1003" s="62"/>
      <c r="N1003" s="62"/>
      <c r="O1003" s="62"/>
      <c r="P1003" s="62"/>
      <c r="Q1003" s="62"/>
      <c r="R1003" s="62"/>
      <c r="S1003" s="62"/>
      <c r="T1003" s="62"/>
      <c r="U1003" s="62"/>
      <c r="V1003" s="63"/>
      <c r="W1003" s="63"/>
      <c r="X1003" s="63"/>
      <c r="Y1003" s="63"/>
      <c r="AA1003" s="312"/>
      <c r="AB1003" s="318"/>
      <c r="AC1003" s="323"/>
    </row>
    <row r="1004" spans="13:29" ht="15.75" thickBot="1">
      <c r="M1004" s="62"/>
      <c r="N1004" s="62"/>
      <c r="O1004" s="62"/>
      <c r="P1004" s="62"/>
      <c r="Q1004" s="62"/>
      <c r="R1004" s="62"/>
      <c r="S1004" s="62"/>
      <c r="T1004" s="62"/>
      <c r="U1004" s="62"/>
      <c r="V1004" s="63"/>
      <c r="W1004" s="63"/>
      <c r="X1004" s="63"/>
      <c r="Y1004" s="63"/>
      <c r="AA1004" s="312"/>
      <c r="AB1004" s="318"/>
      <c r="AC1004" s="323"/>
    </row>
    <row r="1005" spans="13:29" ht="15.75" thickBot="1">
      <c r="M1005" s="62"/>
      <c r="N1005" s="62"/>
      <c r="O1005" s="62"/>
      <c r="P1005" s="62"/>
      <c r="Q1005" s="62"/>
      <c r="R1005" s="62"/>
      <c r="S1005" s="62"/>
      <c r="T1005" s="62"/>
      <c r="U1005" s="62"/>
      <c r="V1005" s="63"/>
      <c r="W1005" s="63"/>
      <c r="X1005" s="63"/>
      <c r="Y1005" s="63"/>
      <c r="AA1005" s="312"/>
      <c r="AB1005" s="318"/>
      <c r="AC1005" s="323"/>
    </row>
    <row r="1006" spans="13:29" ht="15.75" thickBot="1">
      <c r="M1006" s="62"/>
      <c r="N1006" s="62"/>
      <c r="O1006" s="62"/>
      <c r="P1006" s="62"/>
      <c r="Q1006" s="62"/>
      <c r="R1006" s="62"/>
      <c r="S1006" s="62"/>
      <c r="T1006" s="62"/>
      <c r="U1006" s="62"/>
      <c r="V1006" s="63"/>
      <c r="W1006" s="63"/>
      <c r="X1006" s="63"/>
      <c r="Y1006" s="63"/>
      <c r="AA1006" s="312"/>
      <c r="AB1006" s="318"/>
      <c r="AC1006" s="323"/>
    </row>
    <row r="1007" spans="13:29" ht="15.75" thickBot="1">
      <c r="M1007" s="62"/>
      <c r="N1007" s="62"/>
      <c r="O1007" s="62"/>
      <c r="P1007" s="62"/>
      <c r="Q1007" s="62"/>
      <c r="R1007" s="62"/>
      <c r="S1007" s="62"/>
      <c r="T1007" s="62"/>
      <c r="U1007" s="62"/>
      <c r="V1007" s="63"/>
      <c r="W1007" s="63"/>
      <c r="X1007" s="63"/>
      <c r="Y1007" s="63"/>
      <c r="AA1007" s="312"/>
      <c r="AB1007" s="318"/>
      <c r="AC1007" s="323"/>
    </row>
    <row r="1008" spans="13:29" ht="15.75" thickBot="1">
      <c r="M1008" s="62"/>
      <c r="N1008" s="62"/>
      <c r="O1008" s="62"/>
      <c r="P1008" s="62"/>
      <c r="Q1008" s="62"/>
      <c r="R1008" s="62"/>
      <c r="S1008" s="62"/>
      <c r="T1008" s="62"/>
      <c r="U1008" s="62"/>
      <c r="V1008" s="63"/>
      <c r="W1008" s="63"/>
      <c r="X1008" s="63"/>
      <c r="Y1008" s="63"/>
      <c r="AA1008" s="312"/>
      <c r="AB1008" s="318"/>
      <c r="AC1008" s="323"/>
    </row>
    <row r="1009" spans="13:29" ht="15.75" thickBot="1">
      <c r="M1009" s="62"/>
      <c r="N1009" s="62"/>
      <c r="O1009" s="62"/>
      <c r="P1009" s="62"/>
      <c r="Q1009" s="62"/>
      <c r="R1009" s="62"/>
      <c r="S1009" s="62"/>
      <c r="T1009" s="62"/>
      <c r="U1009" s="62"/>
      <c r="V1009" s="63"/>
      <c r="W1009" s="63"/>
      <c r="X1009" s="63"/>
      <c r="Y1009" s="63"/>
      <c r="AA1009" s="312"/>
      <c r="AB1009" s="318"/>
      <c r="AC1009" s="323"/>
    </row>
    <row r="1010" spans="13:29" ht="15.75" thickBot="1">
      <c r="M1010" s="62"/>
      <c r="N1010" s="62"/>
      <c r="O1010" s="62"/>
      <c r="P1010" s="62"/>
      <c r="Q1010" s="62"/>
      <c r="R1010" s="62"/>
      <c r="S1010" s="62"/>
      <c r="T1010" s="62"/>
      <c r="U1010" s="62"/>
      <c r="V1010" s="63"/>
      <c r="W1010" s="63"/>
      <c r="X1010" s="63"/>
      <c r="Y1010" s="63"/>
      <c r="AA1010" s="312"/>
      <c r="AB1010" s="318"/>
      <c r="AC1010" s="323"/>
    </row>
    <row r="1011" spans="13:29" ht="15.75" thickBot="1">
      <c r="M1011" s="62"/>
      <c r="N1011" s="62"/>
      <c r="O1011" s="62"/>
      <c r="P1011" s="62"/>
      <c r="Q1011" s="62"/>
      <c r="R1011" s="62"/>
      <c r="S1011" s="62"/>
      <c r="T1011" s="62"/>
      <c r="U1011" s="62"/>
      <c r="V1011" s="63"/>
      <c r="W1011" s="63"/>
      <c r="X1011" s="63"/>
      <c r="Y1011" s="63"/>
      <c r="AA1011" s="312"/>
      <c r="AB1011" s="318"/>
      <c r="AC1011" s="323"/>
    </row>
    <row r="1012" spans="13:29" ht="15.75" thickBot="1">
      <c r="M1012" s="62"/>
      <c r="N1012" s="62"/>
      <c r="O1012" s="62"/>
      <c r="P1012" s="62"/>
      <c r="Q1012" s="62"/>
      <c r="R1012" s="62"/>
      <c r="S1012" s="62"/>
      <c r="T1012" s="62"/>
      <c r="U1012" s="62"/>
      <c r="V1012" s="63"/>
      <c r="W1012" s="63"/>
      <c r="X1012" s="63"/>
      <c r="Y1012" s="63"/>
      <c r="AA1012" s="312"/>
      <c r="AB1012" s="318"/>
      <c r="AC1012" s="323"/>
    </row>
    <row r="1013" spans="13:29" ht="15.75" thickBot="1">
      <c r="M1013" s="62"/>
      <c r="N1013" s="62"/>
      <c r="O1013" s="62"/>
      <c r="P1013" s="62"/>
      <c r="Q1013" s="62"/>
      <c r="R1013" s="62"/>
      <c r="S1013" s="62"/>
      <c r="T1013" s="62"/>
      <c r="U1013" s="62"/>
      <c r="V1013" s="63"/>
      <c r="W1013" s="63"/>
      <c r="X1013" s="63"/>
      <c r="Y1013" s="63"/>
      <c r="AA1013" s="312"/>
      <c r="AB1013" s="318"/>
      <c r="AC1013" s="323"/>
    </row>
    <row r="1014" spans="13:29" ht="15.75" thickBot="1">
      <c r="M1014" s="62"/>
      <c r="N1014" s="62"/>
      <c r="O1014" s="62"/>
      <c r="P1014" s="62"/>
      <c r="Q1014" s="62"/>
      <c r="R1014" s="62"/>
      <c r="S1014" s="62"/>
      <c r="T1014" s="62"/>
      <c r="U1014" s="62"/>
      <c r="V1014" s="63"/>
      <c r="W1014" s="63"/>
      <c r="X1014" s="63"/>
      <c r="Y1014" s="63"/>
      <c r="AA1014" s="312"/>
      <c r="AB1014" s="318"/>
      <c r="AC1014" s="323"/>
    </row>
    <row r="1015" spans="13:29" ht="15.75" thickBot="1">
      <c r="M1015" s="62"/>
      <c r="N1015" s="62"/>
      <c r="O1015" s="62"/>
      <c r="P1015" s="62"/>
      <c r="Q1015" s="62"/>
      <c r="R1015" s="62"/>
      <c r="S1015" s="62"/>
      <c r="T1015" s="62"/>
      <c r="U1015" s="62"/>
      <c r="V1015" s="63"/>
      <c r="W1015" s="63"/>
      <c r="X1015" s="63"/>
      <c r="Y1015" s="63"/>
      <c r="AA1015" s="312"/>
      <c r="AB1015" s="318"/>
      <c r="AC1015" s="323"/>
    </row>
    <row r="1016" spans="13:29" ht="15.75" thickBot="1">
      <c r="M1016" s="62"/>
      <c r="N1016" s="62"/>
      <c r="O1016" s="62"/>
      <c r="P1016" s="62"/>
      <c r="Q1016" s="62"/>
      <c r="R1016" s="62"/>
      <c r="S1016" s="62"/>
      <c r="T1016" s="62"/>
      <c r="U1016" s="62"/>
      <c r="V1016" s="63"/>
      <c r="W1016" s="63"/>
      <c r="X1016" s="63"/>
      <c r="Y1016" s="63"/>
      <c r="AA1016" s="312"/>
      <c r="AB1016" s="318"/>
      <c r="AC1016" s="323"/>
    </row>
    <row r="1017" spans="13:29" ht="15.75" thickBot="1">
      <c r="M1017" s="62"/>
      <c r="N1017" s="62"/>
      <c r="O1017" s="62"/>
      <c r="P1017" s="62"/>
      <c r="Q1017" s="62"/>
      <c r="R1017" s="62"/>
      <c r="S1017" s="62"/>
      <c r="T1017" s="62"/>
      <c r="U1017" s="62"/>
      <c r="V1017" s="63"/>
      <c r="W1017" s="63"/>
      <c r="X1017" s="63"/>
      <c r="Y1017" s="63"/>
      <c r="AA1017" s="312"/>
      <c r="AB1017" s="318"/>
      <c r="AC1017" s="323"/>
    </row>
    <row r="1018" spans="13:29" ht="15.75" thickBot="1">
      <c r="M1018" s="62"/>
      <c r="N1018" s="62"/>
      <c r="O1018" s="62"/>
      <c r="P1018" s="62"/>
      <c r="Q1018" s="62"/>
      <c r="R1018" s="62"/>
      <c r="S1018" s="62"/>
      <c r="T1018" s="62"/>
      <c r="U1018" s="62"/>
      <c r="V1018" s="63"/>
      <c r="W1018" s="63"/>
      <c r="X1018" s="63"/>
      <c r="Y1018" s="63"/>
      <c r="AA1018" s="312"/>
      <c r="AB1018" s="318"/>
      <c r="AC1018" s="323"/>
    </row>
    <row r="1019" spans="13:29" ht="15.75" thickBot="1">
      <c r="M1019" s="62"/>
      <c r="N1019" s="62"/>
      <c r="O1019" s="62"/>
      <c r="P1019" s="62"/>
      <c r="Q1019" s="62"/>
      <c r="R1019" s="62"/>
      <c r="S1019" s="62"/>
      <c r="T1019" s="62"/>
      <c r="U1019" s="62"/>
      <c r="V1019" s="63"/>
      <c r="W1019" s="63"/>
      <c r="X1019" s="63"/>
      <c r="Y1019" s="63"/>
      <c r="AA1019" s="312"/>
      <c r="AB1019" s="318"/>
      <c r="AC1019" s="323"/>
    </row>
    <row r="1020" spans="13:29" ht="15.75" thickBot="1">
      <c r="M1020" s="62"/>
      <c r="N1020" s="62"/>
      <c r="O1020" s="62"/>
      <c r="P1020" s="62"/>
      <c r="Q1020" s="62"/>
      <c r="R1020" s="62"/>
      <c r="S1020" s="62"/>
      <c r="T1020" s="62"/>
      <c r="U1020" s="62"/>
      <c r="V1020" s="63"/>
      <c r="W1020" s="63"/>
      <c r="X1020" s="63"/>
      <c r="Y1020" s="63"/>
      <c r="AA1020" s="312"/>
      <c r="AB1020" s="319"/>
      <c r="AC1020" s="323"/>
    </row>
    <row r="1021" spans="13:29" ht="15.75" thickBot="1">
      <c r="M1021" s="62"/>
      <c r="N1021" s="62"/>
      <c r="O1021" s="62"/>
      <c r="P1021" s="62"/>
      <c r="Q1021" s="62"/>
      <c r="R1021" s="62"/>
      <c r="S1021" s="62"/>
      <c r="T1021" s="62"/>
      <c r="U1021" s="62"/>
      <c r="V1021" s="63"/>
      <c r="W1021" s="63"/>
      <c r="X1021" s="63"/>
      <c r="Y1021" s="63"/>
      <c r="AA1021" s="313"/>
      <c r="AB1021" s="319"/>
      <c r="AC1021" s="349"/>
    </row>
    <row r="1022" spans="13:29" ht="15.75" thickBot="1">
      <c r="M1022" s="62"/>
      <c r="N1022" s="62"/>
      <c r="O1022" s="62"/>
      <c r="P1022" s="62"/>
      <c r="Q1022" s="62"/>
      <c r="R1022" s="62"/>
      <c r="S1022" s="62"/>
      <c r="T1022" s="62"/>
      <c r="U1022" s="62"/>
      <c r="V1022" s="63"/>
      <c r="W1022" s="63"/>
      <c r="X1022" s="63"/>
      <c r="Y1022" s="63"/>
      <c r="AA1022" s="313"/>
      <c r="AC1022" s="349"/>
    </row>
    <row r="1023" spans="13:25" ht="15.75" thickBot="1">
      <c r="M1023" s="62"/>
      <c r="N1023" s="62"/>
      <c r="O1023" s="62"/>
      <c r="P1023" s="62"/>
      <c r="Q1023" s="62"/>
      <c r="R1023" s="62"/>
      <c r="S1023" s="62"/>
      <c r="T1023" s="62"/>
      <c r="U1023" s="62"/>
      <c r="V1023" s="63"/>
      <c r="W1023" s="63"/>
      <c r="X1023" s="63"/>
      <c r="Y1023" s="63"/>
    </row>
    <row r="1024" spans="13:25" ht="15.75" thickBot="1">
      <c r="M1024" s="62"/>
      <c r="N1024" s="62"/>
      <c r="O1024" s="62"/>
      <c r="P1024" s="62"/>
      <c r="Q1024" s="62"/>
      <c r="R1024" s="62"/>
      <c r="S1024" s="62"/>
      <c r="T1024" s="62"/>
      <c r="U1024" s="62"/>
      <c r="V1024" s="63"/>
      <c r="W1024" s="63"/>
      <c r="X1024" s="63"/>
      <c r="Y1024" s="63"/>
    </row>
    <row r="1025" spans="13:25" ht="15.75" thickBot="1">
      <c r="M1025" s="62"/>
      <c r="N1025" s="62"/>
      <c r="O1025" s="62"/>
      <c r="P1025" s="62"/>
      <c r="Q1025" s="62"/>
      <c r="R1025" s="62"/>
      <c r="S1025" s="62"/>
      <c r="T1025" s="62"/>
      <c r="U1025" s="62"/>
      <c r="V1025" s="63"/>
      <c r="W1025" s="63"/>
      <c r="X1025" s="63"/>
      <c r="Y1025" s="63"/>
    </row>
    <row r="1026" spans="13:25" ht="15.75" thickBot="1">
      <c r="M1026" s="62"/>
      <c r="N1026" s="62"/>
      <c r="O1026" s="62"/>
      <c r="P1026" s="62"/>
      <c r="Q1026" s="62"/>
      <c r="R1026" s="62"/>
      <c r="S1026" s="62"/>
      <c r="T1026" s="62"/>
      <c r="U1026" s="62"/>
      <c r="V1026" s="63"/>
      <c r="W1026" s="63"/>
      <c r="X1026" s="63"/>
      <c r="Y1026" s="63"/>
    </row>
    <row r="1027" spans="13:25" ht="15.75" thickBot="1">
      <c r="M1027" s="62"/>
      <c r="N1027" s="62"/>
      <c r="O1027" s="62"/>
      <c r="P1027" s="62"/>
      <c r="Q1027" s="62"/>
      <c r="R1027" s="62"/>
      <c r="S1027" s="62"/>
      <c r="T1027" s="62"/>
      <c r="U1027" s="62"/>
      <c r="V1027" s="63"/>
      <c r="W1027" s="63"/>
      <c r="X1027" s="63"/>
      <c r="Y1027" s="63"/>
    </row>
    <row r="1028" spans="13:25" ht="15.75" thickBot="1">
      <c r="M1028" s="62"/>
      <c r="N1028" s="62"/>
      <c r="O1028" s="62"/>
      <c r="P1028" s="62"/>
      <c r="Q1028" s="62"/>
      <c r="R1028" s="62"/>
      <c r="S1028" s="62"/>
      <c r="T1028" s="62"/>
      <c r="U1028" s="62"/>
      <c r="V1028" s="63"/>
      <c r="W1028" s="63"/>
      <c r="X1028" s="63"/>
      <c r="Y1028" s="63"/>
    </row>
    <row r="1029" spans="13:25" ht="15.75" thickBot="1">
      <c r="M1029" s="62"/>
      <c r="N1029" s="62"/>
      <c r="O1029" s="62"/>
      <c r="P1029" s="62"/>
      <c r="Q1029" s="62"/>
      <c r="R1029" s="62"/>
      <c r="S1029" s="62"/>
      <c r="T1029" s="62"/>
      <c r="U1029" s="62"/>
      <c r="V1029" s="63"/>
      <c r="W1029" s="63"/>
      <c r="X1029" s="63"/>
      <c r="Y1029" s="63"/>
    </row>
    <row r="1030" spans="13:25" ht="15.75" thickBot="1">
      <c r="M1030" s="62"/>
      <c r="N1030" s="62"/>
      <c r="O1030" s="62"/>
      <c r="P1030" s="62"/>
      <c r="Q1030" s="62"/>
      <c r="R1030" s="62"/>
      <c r="S1030" s="62"/>
      <c r="T1030" s="62"/>
      <c r="U1030" s="62"/>
      <c r="V1030" s="63"/>
      <c r="W1030" s="63"/>
      <c r="X1030" s="63"/>
      <c r="Y1030" s="63"/>
    </row>
    <row r="1031" spans="13:25" ht="15.75" thickBot="1">
      <c r="M1031" s="62"/>
      <c r="N1031" s="62"/>
      <c r="O1031" s="62"/>
      <c r="P1031" s="62"/>
      <c r="Q1031" s="62"/>
      <c r="R1031" s="62"/>
      <c r="S1031" s="62"/>
      <c r="T1031" s="62"/>
      <c r="U1031" s="62"/>
      <c r="V1031" s="63"/>
      <c r="W1031" s="63"/>
      <c r="X1031" s="63"/>
      <c r="Y1031" s="63"/>
    </row>
    <row r="1032" spans="13:25" ht="15.75" thickBot="1">
      <c r="M1032" s="62"/>
      <c r="N1032" s="62"/>
      <c r="O1032" s="62"/>
      <c r="P1032" s="62"/>
      <c r="Q1032" s="62"/>
      <c r="R1032" s="62"/>
      <c r="S1032" s="62"/>
      <c r="T1032" s="62"/>
      <c r="U1032" s="62"/>
      <c r="V1032" s="63"/>
      <c r="W1032" s="63"/>
      <c r="X1032" s="63"/>
      <c r="Y1032" s="63"/>
    </row>
    <row r="1033" spans="13:25" ht="15.75" thickBot="1">
      <c r="M1033" s="62"/>
      <c r="N1033" s="62"/>
      <c r="O1033" s="62"/>
      <c r="P1033" s="62"/>
      <c r="Q1033" s="62"/>
      <c r="R1033" s="62"/>
      <c r="S1033" s="62"/>
      <c r="T1033" s="62"/>
      <c r="U1033" s="62"/>
      <c r="V1033" s="63"/>
      <c r="W1033" s="63"/>
      <c r="X1033" s="63"/>
      <c r="Y1033" s="63"/>
    </row>
    <row r="1034" spans="13:25" ht="15.75" thickBot="1">
      <c r="M1034" s="62"/>
      <c r="N1034" s="62"/>
      <c r="O1034" s="62"/>
      <c r="P1034" s="62"/>
      <c r="Q1034" s="62"/>
      <c r="R1034" s="62"/>
      <c r="S1034" s="62"/>
      <c r="T1034" s="62"/>
      <c r="U1034" s="62"/>
      <c r="V1034" s="63"/>
      <c r="W1034" s="63"/>
      <c r="X1034" s="63"/>
      <c r="Y1034" s="63"/>
    </row>
    <row r="1035" spans="13:25" ht="15.75" thickBot="1">
      <c r="M1035" s="62"/>
      <c r="N1035" s="62"/>
      <c r="O1035" s="62"/>
      <c r="P1035" s="62"/>
      <c r="Q1035" s="62"/>
      <c r="R1035" s="62"/>
      <c r="S1035" s="62"/>
      <c r="T1035" s="62"/>
      <c r="U1035" s="62"/>
      <c r="V1035" s="63"/>
      <c r="W1035" s="63"/>
      <c r="X1035" s="63"/>
      <c r="Y1035" s="63"/>
    </row>
    <row r="1036" spans="13:25" ht="15.75" thickBot="1">
      <c r="M1036" s="62"/>
      <c r="N1036" s="62"/>
      <c r="O1036" s="62"/>
      <c r="P1036" s="62"/>
      <c r="Q1036" s="62"/>
      <c r="R1036" s="62"/>
      <c r="S1036" s="62"/>
      <c r="T1036" s="62"/>
      <c r="U1036" s="62"/>
      <c r="V1036" s="63"/>
      <c r="W1036" s="63"/>
      <c r="X1036" s="63"/>
      <c r="Y1036" s="63"/>
    </row>
    <row r="1037" spans="13:25" ht="15.75" thickBot="1">
      <c r="M1037" s="62"/>
      <c r="N1037" s="62"/>
      <c r="O1037" s="62"/>
      <c r="P1037" s="62"/>
      <c r="Q1037" s="62"/>
      <c r="R1037" s="62"/>
      <c r="S1037" s="62"/>
      <c r="T1037" s="62"/>
      <c r="U1037" s="62"/>
      <c r="V1037" s="63"/>
      <c r="W1037" s="63"/>
      <c r="X1037" s="63"/>
      <c r="Y1037" s="63"/>
    </row>
    <row r="1038" spans="13:25" ht="15.75" thickBot="1">
      <c r="M1038" s="62"/>
      <c r="N1038" s="62"/>
      <c r="O1038" s="62"/>
      <c r="P1038" s="62"/>
      <c r="Q1038" s="62"/>
      <c r="R1038" s="62"/>
      <c r="S1038" s="62"/>
      <c r="T1038" s="62"/>
      <c r="U1038" s="62"/>
      <c r="V1038" s="63"/>
      <c r="W1038" s="63"/>
      <c r="X1038" s="63"/>
      <c r="Y1038" s="63"/>
    </row>
    <row r="1039" spans="13:25" ht="15.75" thickBot="1">
      <c r="M1039" s="62"/>
      <c r="N1039" s="62"/>
      <c r="O1039" s="62"/>
      <c r="P1039" s="62"/>
      <c r="Q1039" s="62"/>
      <c r="R1039" s="62"/>
      <c r="S1039" s="62"/>
      <c r="T1039" s="62"/>
      <c r="U1039" s="62"/>
      <c r="V1039" s="63"/>
      <c r="W1039" s="63"/>
      <c r="X1039" s="63"/>
      <c r="Y1039" s="63"/>
    </row>
    <row r="1040" spans="13:25" ht="15.75" thickBot="1">
      <c r="M1040" s="62"/>
      <c r="N1040" s="62"/>
      <c r="O1040" s="62"/>
      <c r="P1040" s="62"/>
      <c r="Q1040" s="62"/>
      <c r="R1040" s="62"/>
      <c r="S1040" s="62"/>
      <c r="T1040" s="62"/>
      <c r="U1040" s="62"/>
      <c r="V1040" s="63"/>
      <c r="W1040" s="63"/>
      <c r="X1040" s="63"/>
      <c r="Y1040" s="63"/>
    </row>
    <row r="1041" spans="13:25" ht="15.75" thickBot="1">
      <c r="M1041" s="62"/>
      <c r="N1041" s="62"/>
      <c r="O1041" s="62"/>
      <c r="P1041" s="62"/>
      <c r="Q1041" s="62"/>
      <c r="R1041" s="62"/>
      <c r="S1041" s="62"/>
      <c r="T1041" s="62"/>
      <c r="U1041" s="62"/>
      <c r="V1041" s="63"/>
      <c r="W1041" s="63"/>
      <c r="X1041" s="63"/>
      <c r="Y1041" s="63"/>
    </row>
    <row r="1042" spans="13:25" ht="15.75" thickBot="1">
      <c r="M1042" s="62"/>
      <c r="N1042" s="62"/>
      <c r="O1042" s="62"/>
      <c r="P1042" s="62"/>
      <c r="Q1042" s="62"/>
      <c r="R1042" s="62"/>
      <c r="S1042" s="62"/>
      <c r="T1042" s="62"/>
      <c r="U1042" s="62"/>
      <c r="V1042" s="63"/>
      <c r="W1042" s="63"/>
      <c r="X1042" s="63"/>
      <c r="Y1042" s="63"/>
    </row>
    <row r="1043" spans="13:25" ht="15.75" thickBot="1">
      <c r="M1043" s="62"/>
      <c r="N1043" s="62"/>
      <c r="O1043" s="62"/>
      <c r="P1043" s="62"/>
      <c r="Q1043" s="62"/>
      <c r="R1043" s="62"/>
      <c r="S1043" s="62"/>
      <c r="T1043" s="62"/>
      <c r="U1043" s="62"/>
      <c r="V1043" s="63"/>
      <c r="W1043" s="63"/>
      <c r="X1043" s="63"/>
      <c r="Y1043" s="63"/>
    </row>
    <row r="1044" spans="13:25" ht="15.75" thickBot="1">
      <c r="M1044" s="62"/>
      <c r="N1044" s="62"/>
      <c r="O1044" s="62"/>
      <c r="P1044" s="62"/>
      <c r="Q1044" s="62"/>
      <c r="R1044" s="62"/>
      <c r="S1044" s="62"/>
      <c r="T1044" s="62"/>
      <c r="U1044" s="62"/>
      <c r="V1044" s="63"/>
      <c r="W1044" s="63"/>
      <c r="X1044" s="63"/>
      <c r="Y1044" s="63"/>
    </row>
    <row r="1045" spans="13:25" ht="15.75" thickBot="1">
      <c r="M1045" s="62"/>
      <c r="N1045" s="62"/>
      <c r="O1045" s="62"/>
      <c r="P1045" s="62"/>
      <c r="Q1045" s="62"/>
      <c r="R1045" s="62"/>
      <c r="S1045" s="62"/>
      <c r="T1045" s="62"/>
      <c r="U1045" s="62"/>
      <c r="V1045" s="63"/>
      <c r="W1045" s="63"/>
      <c r="X1045" s="63"/>
      <c r="Y1045" s="63"/>
    </row>
    <row r="1046" spans="13:25" ht="15.75" thickBot="1">
      <c r="M1046" s="62"/>
      <c r="N1046" s="62"/>
      <c r="O1046" s="62"/>
      <c r="P1046" s="62"/>
      <c r="Q1046" s="62"/>
      <c r="R1046" s="62"/>
      <c r="S1046" s="62"/>
      <c r="T1046" s="62"/>
      <c r="U1046" s="62"/>
      <c r="V1046" s="63"/>
      <c r="W1046" s="63"/>
      <c r="X1046" s="63"/>
      <c r="Y1046" s="63"/>
    </row>
    <row r="1047" spans="13:25" ht="15.75" thickBot="1">
      <c r="M1047" s="62"/>
      <c r="N1047" s="62"/>
      <c r="O1047" s="62"/>
      <c r="P1047" s="62"/>
      <c r="Q1047" s="62"/>
      <c r="R1047" s="62"/>
      <c r="S1047" s="62"/>
      <c r="T1047" s="62"/>
      <c r="U1047" s="62"/>
      <c r="V1047" s="63"/>
      <c r="W1047" s="63"/>
      <c r="X1047" s="63"/>
      <c r="Y1047" s="63"/>
    </row>
    <row r="1048" spans="13:25" ht="15.75" thickBot="1">
      <c r="M1048" s="62"/>
      <c r="N1048" s="62"/>
      <c r="O1048" s="62"/>
      <c r="P1048" s="62"/>
      <c r="Q1048" s="62"/>
      <c r="R1048" s="62"/>
      <c r="S1048" s="62"/>
      <c r="T1048" s="62"/>
      <c r="U1048" s="62"/>
      <c r="V1048" s="63"/>
      <c r="W1048" s="63"/>
      <c r="X1048" s="63"/>
      <c r="Y1048" s="63"/>
    </row>
    <row r="1049" spans="13:25" ht="15.75" thickBot="1">
      <c r="M1049" s="62"/>
      <c r="N1049" s="62"/>
      <c r="O1049" s="62"/>
      <c r="P1049" s="62"/>
      <c r="Q1049" s="62"/>
      <c r="R1049" s="62"/>
      <c r="S1049" s="62"/>
      <c r="T1049" s="62"/>
      <c r="U1049" s="62"/>
      <c r="V1049" s="63"/>
      <c r="W1049" s="63"/>
      <c r="X1049" s="63"/>
      <c r="Y1049" s="63"/>
    </row>
    <row r="1050" spans="13:25" ht="15.75" thickBot="1">
      <c r="M1050" s="62"/>
      <c r="N1050" s="62"/>
      <c r="O1050" s="62"/>
      <c r="P1050" s="62"/>
      <c r="Q1050" s="62"/>
      <c r="R1050" s="62"/>
      <c r="S1050" s="62"/>
      <c r="T1050" s="62"/>
      <c r="U1050" s="62"/>
      <c r="V1050" s="63"/>
      <c r="W1050" s="63"/>
      <c r="X1050" s="63"/>
      <c r="Y1050" s="63"/>
    </row>
    <row r="1051" spans="13:25" ht="15.75" thickBot="1">
      <c r="M1051" s="62"/>
      <c r="N1051" s="62"/>
      <c r="O1051" s="62"/>
      <c r="P1051" s="62"/>
      <c r="Q1051" s="62"/>
      <c r="R1051" s="62"/>
      <c r="S1051" s="62"/>
      <c r="T1051" s="62"/>
      <c r="U1051" s="62"/>
      <c r="V1051" s="63"/>
      <c r="W1051" s="63"/>
      <c r="X1051" s="63"/>
      <c r="Y1051" s="63"/>
    </row>
    <row r="1052" spans="13:25" ht="15.75" thickBot="1">
      <c r="M1052" s="62"/>
      <c r="N1052" s="62"/>
      <c r="O1052" s="62"/>
      <c r="P1052" s="62"/>
      <c r="Q1052" s="62"/>
      <c r="R1052" s="62"/>
      <c r="S1052" s="62"/>
      <c r="T1052" s="62"/>
      <c r="U1052" s="62"/>
      <c r="V1052" s="63"/>
      <c r="W1052" s="63"/>
      <c r="X1052" s="63"/>
      <c r="Y1052" s="63"/>
    </row>
    <row r="1053" spans="13:25" ht="15.75" thickBot="1">
      <c r="M1053" s="62"/>
      <c r="N1053" s="62"/>
      <c r="O1053" s="62"/>
      <c r="P1053" s="62"/>
      <c r="Q1053" s="62"/>
      <c r="R1053" s="62"/>
      <c r="S1053" s="62"/>
      <c r="T1053" s="62"/>
      <c r="U1053" s="62"/>
      <c r="V1053" s="63"/>
      <c r="W1053" s="63"/>
      <c r="X1053" s="63"/>
      <c r="Y1053" s="63"/>
    </row>
    <row r="1054" spans="13:25" ht="15.75" thickBot="1">
      <c r="M1054" s="62"/>
      <c r="N1054" s="62"/>
      <c r="O1054" s="62"/>
      <c r="P1054" s="62"/>
      <c r="Q1054" s="62"/>
      <c r="R1054" s="62"/>
      <c r="S1054" s="62"/>
      <c r="T1054" s="62"/>
      <c r="U1054" s="62"/>
      <c r="V1054" s="63"/>
      <c r="W1054" s="63"/>
      <c r="X1054" s="63"/>
      <c r="Y1054" s="63"/>
    </row>
    <row r="1055" spans="13:25" ht="15.75" thickBot="1">
      <c r="M1055" s="62"/>
      <c r="N1055" s="62"/>
      <c r="O1055" s="62"/>
      <c r="P1055" s="62"/>
      <c r="Q1055" s="62"/>
      <c r="R1055" s="62"/>
      <c r="S1055" s="62"/>
      <c r="T1055" s="62"/>
      <c r="U1055" s="62"/>
      <c r="V1055" s="63"/>
      <c r="W1055" s="63"/>
      <c r="X1055" s="63"/>
      <c r="Y1055" s="63"/>
    </row>
    <row r="1056" spans="13:25" ht="15.75" thickBot="1">
      <c r="M1056" s="62"/>
      <c r="N1056" s="62"/>
      <c r="O1056" s="62"/>
      <c r="P1056" s="62"/>
      <c r="Q1056" s="62"/>
      <c r="R1056" s="62"/>
      <c r="S1056" s="62"/>
      <c r="T1056" s="62"/>
      <c r="U1056" s="62"/>
      <c r="V1056" s="63"/>
      <c r="W1056" s="63"/>
      <c r="X1056" s="63"/>
      <c r="Y1056" s="63"/>
    </row>
    <row r="1057" spans="13:25" ht="15.75" thickBot="1">
      <c r="M1057" s="62"/>
      <c r="N1057" s="62"/>
      <c r="O1057" s="62"/>
      <c r="P1057" s="62"/>
      <c r="Q1057" s="62"/>
      <c r="R1057" s="62"/>
      <c r="S1057" s="62"/>
      <c r="T1057" s="62"/>
      <c r="U1057" s="62"/>
      <c r="V1057" s="63"/>
      <c r="W1057" s="63"/>
      <c r="X1057" s="63"/>
      <c r="Y1057" s="63"/>
    </row>
    <row r="1058" spans="13:25" ht="15.75" thickBot="1">
      <c r="M1058" s="62"/>
      <c r="N1058" s="62"/>
      <c r="O1058" s="62"/>
      <c r="P1058" s="62"/>
      <c r="Q1058" s="62"/>
      <c r="R1058" s="62"/>
      <c r="S1058" s="62"/>
      <c r="T1058" s="62"/>
      <c r="U1058" s="62"/>
      <c r="V1058" s="63"/>
      <c r="W1058" s="63"/>
      <c r="X1058" s="63"/>
      <c r="Y1058" s="63"/>
    </row>
    <row r="1059" spans="13:25" ht="15.75" thickBot="1">
      <c r="M1059" s="62"/>
      <c r="N1059" s="62"/>
      <c r="O1059" s="62"/>
      <c r="P1059" s="62"/>
      <c r="Q1059" s="62"/>
      <c r="R1059" s="62"/>
      <c r="S1059" s="62"/>
      <c r="T1059" s="62"/>
      <c r="U1059" s="62"/>
      <c r="V1059" s="63"/>
      <c r="W1059" s="63"/>
      <c r="X1059" s="63"/>
      <c r="Y1059" s="63"/>
    </row>
    <row r="1060" spans="13:25" ht="15.75" thickBot="1">
      <c r="M1060" s="62"/>
      <c r="N1060" s="62"/>
      <c r="O1060" s="62"/>
      <c r="P1060" s="62"/>
      <c r="Q1060" s="62"/>
      <c r="R1060" s="62"/>
      <c r="S1060" s="62"/>
      <c r="T1060" s="62"/>
      <c r="U1060" s="62"/>
      <c r="V1060" s="63"/>
      <c r="W1060" s="63"/>
      <c r="X1060" s="63"/>
      <c r="Y1060" s="63"/>
    </row>
    <row r="1061" spans="13:25" ht="15.75" thickBot="1">
      <c r="M1061" s="62"/>
      <c r="N1061" s="62"/>
      <c r="O1061" s="62"/>
      <c r="P1061" s="62"/>
      <c r="Q1061" s="62"/>
      <c r="R1061" s="62"/>
      <c r="S1061" s="62"/>
      <c r="T1061" s="62"/>
      <c r="U1061" s="62"/>
      <c r="V1061" s="63"/>
      <c r="W1061" s="63"/>
      <c r="X1061" s="63"/>
      <c r="Y1061" s="63"/>
    </row>
    <row r="1062" spans="13:25" ht="15.75" thickBot="1">
      <c r="M1062" s="62"/>
      <c r="N1062" s="62"/>
      <c r="O1062" s="62"/>
      <c r="P1062" s="62"/>
      <c r="Q1062" s="62"/>
      <c r="R1062" s="62"/>
      <c r="S1062" s="62"/>
      <c r="T1062" s="62"/>
      <c r="U1062" s="62"/>
      <c r="V1062" s="63"/>
      <c r="W1062" s="63"/>
      <c r="X1062" s="63"/>
      <c r="Y1062" s="63"/>
    </row>
    <row r="1063" spans="13:25" ht="15.75" thickBot="1">
      <c r="M1063" s="62"/>
      <c r="N1063" s="62"/>
      <c r="O1063" s="62"/>
      <c r="P1063" s="62"/>
      <c r="Q1063" s="62"/>
      <c r="R1063" s="62"/>
      <c r="S1063" s="62"/>
      <c r="T1063" s="62"/>
      <c r="U1063" s="62"/>
      <c r="V1063" s="63"/>
      <c r="W1063" s="63"/>
      <c r="X1063" s="63"/>
      <c r="Y1063" s="63"/>
    </row>
    <row r="1064" spans="13:25" ht="15.75" thickBot="1">
      <c r="M1064" s="62"/>
      <c r="N1064" s="62"/>
      <c r="O1064" s="62"/>
      <c r="P1064" s="62"/>
      <c r="Q1064" s="62"/>
      <c r="R1064" s="62"/>
      <c r="S1064" s="62"/>
      <c r="T1064" s="62"/>
      <c r="U1064" s="62"/>
      <c r="V1064" s="63"/>
      <c r="W1064" s="63"/>
      <c r="X1064" s="63"/>
      <c r="Y1064" s="63"/>
    </row>
    <row r="1065" spans="13:21" ht="15.75" thickBot="1">
      <c r="M1065" s="62"/>
      <c r="N1065" s="62"/>
      <c r="O1065" s="62"/>
      <c r="P1065" s="62"/>
      <c r="Q1065" s="62"/>
      <c r="R1065" s="62"/>
      <c r="S1065" s="62"/>
      <c r="T1065" s="62"/>
      <c r="U1065" s="62"/>
    </row>
    <row r="1066" spans="13:21" ht="15.75" thickBot="1">
      <c r="M1066" s="62"/>
      <c r="N1066" s="62"/>
      <c r="O1066" s="62"/>
      <c r="P1066" s="62"/>
      <c r="Q1066" s="62"/>
      <c r="R1066" s="62"/>
      <c r="S1066" s="62"/>
      <c r="T1066" s="62"/>
      <c r="U1066" s="62"/>
    </row>
    <row r="1067" ht="15"/>
    <row r="1068" ht="15"/>
    <row r="1069" ht="15"/>
  </sheetData>
  <sheetProtection/>
  <mergeCells count="207">
    <mergeCell ref="C188:D188"/>
    <mergeCell ref="B149:B150"/>
    <mergeCell ref="B151:B152"/>
    <mergeCell ref="C149:C150"/>
    <mergeCell ref="C151:C152"/>
    <mergeCell ref="C179:C182"/>
    <mergeCell ref="AA141:AA142"/>
    <mergeCell ref="AA149:AA150"/>
    <mergeCell ref="AA151:AA152"/>
    <mergeCell ref="C187:D187"/>
    <mergeCell ref="C199:D199"/>
    <mergeCell ref="C193:D193"/>
    <mergeCell ref="C194:D194"/>
    <mergeCell ref="C195:D195"/>
    <mergeCell ref="C196:D196"/>
    <mergeCell ref="C197:D197"/>
    <mergeCell ref="C198:D198"/>
    <mergeCell ref="C191:D191"/>
    <mergeCell ref="C192:D192"/>
    <mergeCell ref="C161:C165"/>
    <mergeCell ref="C166:C168"/>
    <mergeCell ref="C175:C177"/>
    <mergeCell ref="C169:C171"/>
    <mergeCell ref="C172:C174"/>
    <mergeCell ref="C183:C185"/>
    <mergeCell ref="C189:D189"/>
    <mergeCell ref="C190:D190"/>
    <mergeCell ref="C103:C105"/>
    <mergeCell ref="C106:C110"/>
    <mergeCell ref="C154:C157"/>
    <mergeCell ref="C112:C116"/>
    <mergeCell ref="C117:C121"/>
    <mergeCell ref="C122:C126"/>
    <mergeCell ref="C141:C142"/>
    <mergeCell ref="C85:C88"/>
    <mergeCell ref="C89:C95"/>
    <mergeCell ref="C96:C98"/>
    <mergeCell ref="C99:C102"/>
    <mergeCell ref="C68:C72"/>
    <mergeCell ref="C73:C76"/>
    <mergeCell ref="C77:C80"/>
    <mergeCell ref="C81:C84"/>
    <mergeCell ref="AA143:AA145"/>
    <mergeCell ref="AA146:AA148"/>
    <mergeCell ref="B204:Q204"/>
    <mergeCell ref="B40:B42"/>
    <mergeCell ref="AA35:AA42"/>
    <mergeCell ref="B35:B39"/>
    <mergeCell ref="AA153:AB153"/>
    <mergeCell ref="AA200:AB200"/>
    <mergeCell ref="AA166:AA168"/>
    <mergeCell ref="AA169:AA171"/>
    <mergeCell ref="AA3:AB3"/>
    <mergeCell ref="AA4:AA16"/>
    <mergeCell ref="AB4:AB6"/>
    <mergeCell ref="AA48:AA52"/>
    <mergeCell ref="AB35:AB36"/>
    <mergeCell ref="AB37:AB38"/>
    <mergeCell ref="AA187:AA189"/>
    <mergeCell ref="AA190:AA194"/>
    <mergeCell ref="AA195:AA199"/>
    <mergeCell ref="AA161:AA165"/>
    <mergeCell ref="AA172:AA174"/>
    <mergeCell ref="AC37:AC38"/>
    <mergeCell ref="AB39:AB40"/>
    <mergeCell ref="AC39:AC40"/>
    <mergeCell ref="AB17:AB18"/>
    <mergeCell ref="AC35:AC36"/>
    <mergeCell ref="AA183:AA185"/>
    <mergeCell ref="AA186:AB186"/>
    <mergeCell ref="H1:H2"/>
    <mergeCell ref="AA25:AA29"/>
    <mergeCell ref="AA30:AA34"/>
    <mergeCell ref="AA43:AA47"/>
    <mergeCell ref="P1:Q1"/>
    <mergeCell ref="T1:U1"/>
    <mergeCell ref="AA138:AA140"/>
    <mergeCell ref="AA135:AA137"/>
    <mergeCell ref="X1:Y1"/>
    <mergeCell ref="V1:W1"/>
    <mergeCell ref="AA154:AA157"/>
    <mergeCell ref="AA179:AA182"/>
    <mergeCell ref="AA103:AA105"/>
    <mergeCell ref="AA175:AA177"/>
    <mergeCell ref="AA178:AB178"/>
    <mergeCell ref="AA158:AA160"/>
    <mergeCell ref="AA1:AC1"/>
    <mergeCell ref="AA2:AC2"/>
    <mergeCell ref="B14:B16"/>
    <mergeCell ref="B9:B13"/>
    <mergeCell ref="AC4:AC6"/>
    <mergeCell ref="AC13:AC15"/>
    <mergeCell ref="AC10:AC12"/>
    <mergeCell ref="AB13:AB15"/>
    <mergeCell ref="AB7:AB9"/>
    <mergeCell ref="AB10:AB12"/>
    <mergeCell ref="AC7:AC9"/>
    <mergeCell ref="C4:C16"/>
    <mergeCell ref="A1:A2"/>
    <mergeCell ref="B1:B2"/>
    <mergeCell ref="B3:D3"/>
    <mergeCell ref="B4:B8"/>
    <mergeCell ref="C1:C2"/>
    <mergeCell ref="I1:I2"/>
    <mergeCell ref="B179:B182"/>
    <mergeCell ref="B166:B168"/>
    <mergeCell ref="M1:M2"/>
    <mergeCell ref="B127:B131"/>
    <mergeCell ref="B112:B116"/>
    <mergeCell ref="D1:D2"/>
    <mergeCell ref="E1:G1"/>
    <mergeCell ref="B22:B24"/>
    <mergeCell ref="B17:B21"/>
    <mergeCell ref="R1:S1"/>
    <mergeCell ref="N1:O1"/>
    <mergeCell ref="K1:K2"/>
    <mergeCell ref="L1:L2"/>
    <mergeCell ref="B99:B102"/>
    <mergeCell ref="B154:B157"/>
    <mergeCell ref="B200:D200"/>
    <mergeCell ref="B186:D186"/>
    <mergeCell ref="B178:D178"/>
    <mergeCell ref="B195:B199"/>
    <mergeCell ref="B190:B194"/>
    <mergeCell ref="B161:B165"/>
    <mergeCell ref="C158:C160"/>
    <mergeCell ref="B153:D153"/>
    <mergeCell ref="C48:C52"/>
    <mergeCell ref="C53:C55"/>
    <mergeCell ref="C56:C67"/>
    <mergeCell ref="B187:B189"/>
    <mergeCell ref="B183:B185"/>
    <mergeCell ref="B175:B177"/>
    <mergeCell ref="B172:B174"/>
    <mergeCell ref="B158:B160"/>
    <mergeCell ref="B169:B171"/>
    <mergeCell ref="B117:B121"/>
    <mergeCell ref="AB19:AB20"/>
    <mergeCell ref="AB21:AB22"/>
    <mergeCell ref="B30:B34"/>
    <mergeCell ref="B43:B47"/>
    <mergeCell ref="C35:C42"/>
    <mergeCell ref="C43:C47"/>
    <mergeCell ref="C17:C24"/>
    <mergeCell ref="C25:C29"/>
    <mergeCell ref="C30:C34"/>
    <mergeCell ref="AC17:AC18"/>
    <mergeCell ref="AC19:AC20"/>
    <mergeCell ref="B89:B92"/>
    <mergeCell ref="AB90:AB91"/>
    <mergeCell ref="AB92:AB93"/>
    <mergeCell ref="AC90:AC91"/>
    <mergeCell ref="AC92:AC93"/>
    <mergeCell ref="B81:B84"/>
    <mergeCell ref="B85:B88"/>
    <mergeCell ref="B25:B29"/>
    <mergeCell ref="AC21:AC22"/>
    <mergeCell ref="B68:B72"/>
    <mergeCell ref="B48:B52"/>
    <mergeCell ref="B53:B55"/>
    <mergeCell ref="AA17:AA24"/>
    <mergeCell ref="AA53:AA55"/>
    <mergeCell ref="AB59:AB61"/>
    <mergeCell ref="AB62:AB64"/>
    <mergeCell ref="AC62:AC64"/>
    <mergeCell ref="AC59:AC61"/>
    <mergeCell ref="C132:C134"/>
    <mergeCell ref="C135:C137"/>
    <mergeCell ref="C127:C131"/>
    <mergeCell ref="B146:B148"/>
    <mergeCell ref="B141:B142"/>
    <mergeCell ref="B135:B137"/>
    <mergeCell ref="B132:B134"/>
    <mergeCell ref="B138:B140"/>
    <mergeCell ref="B143:B145"/>
    <mergeCell ref="C138:C140"/>
    <mergeCell ref="C143:C145"/>
    <mergeCell ref="C146:C148"/>
    <mergeCell ref="AA68:AA72"/>
    <mergeCell ref="AA73:AA76"/>
    <mergeCell ref="AA77:AA80"/>
    <mergeCell ref="AA81:AA84"/>
    <mergeCell ref="AA85:AA88"/>
    <mergeCell ref="AA122:AA126"/>
    <mergeCell ref="B73:B76"/>
    <mergeCell ref="B77:B80"/>
    <mergeCell ref="B93:B95"/>
    <mergeCell ref="B96:B98"/>
    <mergeCell ref="B103:B105"/>
    <mergeCell ref="B122:B126"/>
    <mergeCell ref="B106:B110"/>
    <mergeCell ref="B111:D111"/>
    <mergeCell ref="AC56:AC58"/>
    <mergeCell ref="AB65:AB66"/>
    <mergeCell ref="AC65:AC66"/>
    <mergeCell ref="AA56:AA67"/>
    <mergeCell ref="AB56:AB58"/>
    <mergeCell ref="J1:J2"/>
    <mergeCell ref="AA127:AA131"/>
    <mergeCell ref="AA132:AA134"/>
    <mergeCell ref="AA106:AA110"/>
    <mergeCell ref="AA111:AB111"/>
    <mergeCell ref="AA112:AA116"/>
    <mergeCell ref="AA89:AA95"/>
    <mergeCell ref="AA96:AA98"/>
    <mergeCell ref="AA99:AA102"/>
    <mergeCell ref="AA117:AA121"/>
  </mergeCells>
  <printOptions/>
  <pageMargins left="0.11811023622047245" right="0.11811023622047245" top="0.1968503937007874" bottom="0.15748031496062992" header="0" footer="0"/>
  <pageSetup horizontalDpi="600" verticalDpi="600" orientation="landscape" paperSize="8" scale="47" r:id="rId1"/>
  <rowBreaks count="3" manualBreakCount="3">
    <brk id="67" min="1" max="28" man="1"/>
    <brk id="110" min="1" max="28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="80" zoomScaleNormal="80" zoomScaleSheetLayoutView="70" zoomScalePageLayoutView="0" workbookViewId="0" topLeftCell="A1">
      <pane ySplit="2" topLeftCell="BM27" activePane="bottomLeft" state="frozen"/>
      <selection pane="topLeft" activeCell="A3" sqref="A3"/>
      <selection pane="bottomLeft" activeCell="B3" sqref="B3"/>
    </sheetView>
  </sheetViews>
  <sheetFormatPr defaultColWidth="9.140625" defaultRowHeight="15"/>
  <cols>
    <col min="1" max="1" width="47.421875" style="57" customWidth="1"/>
    <col min="2" max="2" width="13.00390625" style="57" customWidth="1"/>
    <col min="3" max="3" width="21.57421875" style="57" customWidth="1"/>
    <col min="4" max="4" width="15.8515625" style="57" customWidth="1"/>
    <col min="5" max="5" width="17.140625" style="57" customWidth="1"/>
    <col min="6" max="8" width="16.140625" style="57" customWidth="1"/>
    <col min="9" max="9" width="15.421875" style="57" customWidth="1"/>
    <col min="10" max="10" width="12.421875" style="57" customWidth="1"/>
    <col min="11" max="11" width="10.140625" style="57" customWidth="1"/>
    <col min="12" max="12" width="26.140625" style="57" customWidth="1"/>
    <col min="13" max="13" width="13.00390625" style="57" customWidth="1"/>
    <col min="14" max="14" width="24.7109375" style="57" customWidth="1"/>
    <col min="15" max="15" width="11.00390625" style="57" customWidth="1"/>
    <col min="16" max="16" width="24.421875" style="57" customWidth="1"/>
    <col min="17" max="17" width="12.28125" style="57" customWidth="1"/>
    <col min="18" max="18" width="21.421875" style="57" customWidth="1"/>
    <col min="19" max="19" width="8.140625" style="57" customWidth="1"/>
    <col min="20" max="20" width="23.57421875" style="57" customWidth="1"/>
    <col min="21" max="21" width="13.421875" style="57" customWidth="1"/>
    <col min="22" max="22" width="20.7109375" style="57" customWidth="1"/>
    <col min="23" max="16384" width="9.140625" style="57" customWidth="1"/>
  </cols>
  <sheetData>
    <row r="1" spans="1:22" ht="30.75" customHeight="1">
      <c r="A1" s="805" t="s">
        <v>224</v>
      </c>
      <c r="B1" s="810" t="s">
        <v>1</v>
      </c>
      <c r="C1" s="811"/>
      <c r="D1" s="812"/>
      <c r="E1" s="807" t="s">
        <v>73</v>
      </c>
      <c r="F1" s="807" t="s">
        <v>74</v>
      </c>
      <c r="G1" s="706" t="s">
        <v>209</v>
      </c>
      <c r="H1" s="807" t="s">
        <v>75</v>
      </c>
      <c r="I1" s="706" t="s">
        <v>103</v>
      </c>
      <c r="J1" s="807" t="s">
        <v>76</v>
      </c>
      <c r="K1" s="809" t="s">
        <v>6</v>
      </c>
      <c r="L1" s="809"/>
      <c r="M1" s="809" t="s">
        <v>7</v>
      </c>
      <c r="N1" s="809"/>
      <c r="O1" s="809" t="s">
        <v>8</v>
      </c>
      <c r="P1" s="809"/>
      <c r="Q1" s="708" t="s">
        <v>140</v>
      </c>
      <c r="R1" s="708"/>
      <c r="S1" s="708" t="s">
        <v>141</v>
      </c>
      <c r="T1" s="708"/>
      <c r="U1" s="708" t="s">
        <v>142</v>
      </c>
      <c r="V1" s="709"/>
    </row>
    <row r="2" spans="1:22" ht="30" customHeight="1" thickBot="1">
      <c r="A2" s="806"/>
      <c r="B2" s="690" t="s">
        <v>12</v>
      </c>
      <c r="C2" s="691" t="s">
        <v>14</v>
      </c>
      <c r="D2" s="691" t="s">
        <v>11</v>
      </c>
      <c r="E2" s="808"/>
      <c r="F2" s="808"/>
      <c r="G2" s="707"/>
      <c r="H2" s="808"/>
      <c r="I2" s="813"/>
      <c r="J2" s="808"/>
      <c r="K2" s="691" t="s">
        <v>12</v>
      </c>
      <c r="L2" s="691" t="s">
        <v>13</v>
      </c>
      <c r="M2" s="691" t="s">
        <v>12</v>
      </c>
      <c r="N2" s="691" t="s">
        <v>14</v>
      </c>
      <c r="O2" s="691" t="s">
        <v>12</v>
      </c>
      <c r="P2" s="691" t="s">
        <v>14</v>
      </c>
      <c r="Q2" s="40" t="s">
        <v>12</v>
      </c>
      <c r="R2" s="41" t="s">
        <v>15</v>
      </c>
      <c r="S2" s="40" t="s">
        <v>12</v>
      </c>
      <c r="T2" s="41" t="s">
        <v>15</v>
      </c>
      <c r="U2" s="40" t="s">
        <v>12</v>
      </c>
      <c r="V2" s="76" t="s">
        <v>15</v>
      </c>
    </row>
    <row r="3" spans="1:22" ht="35.25" customHeight="1" thickBot="1">
      <c r="A3" s="20" t="s">
        <v>48</v>
      </c>
      <c r="B3" s="448">
        <v>3603</v>
      </c>
      <c r="C3" s="449">
        <v>41674500</v>
      </c>
      <c r="D3" s="449">
        <v>0</v>
      </c>
      <c r="E3" s="449">
        <v>656</v>
      </c>
      <c r="F3" s="449">
        <v>-9</v>
      </c>
      <c r="G3" s="449">
        <v>0</v>
      </c>
      <c r="H3" s="449">
        <v>6</v>
      </c>
      <c r="I3" s="449">
        <v>4</v>
      </c>
      <c r="J3" s="449">
        <v>757</v>
      </c>
      <c r="K3" s="449">
        <v>3</v>
      </c>
      <c r="L3" s="449">
        <v>-289957622</v>
      </c>
      <c r="M3" s="449">
        <v>3615</v>
      </c>
      <c r="N3" s="449">
        <v>3682420068</v>
      </c>
      <c r="O3" s="449">
        <v>1329</v>
      </c>
      <c r="P3" s="449">
        <v>628998838</v>
      </c>
      <c r="Q3" s="449">
        <v>1329</v>
      </c>
      <c r="R3" s="449">
        <v>328215299</v>
      </c>
      <c r="S3" s="449">
        <v>0</v>
      </c>
      <c r="T3" s="449">
        <v>0</v>
      </c>
      <c r="U3" s="449">
        <v>1329</v>
      </c>
      <c r="V3" s="450">
        <v>328215299</v>
      </c>
    </row>
    <row r="4" spans="1:22" ht="30" customHeight="1">
      <c r="A4" s="21" t="s">
        <v>17</v>
      </c>
      <c r="B4" s="451">
        <v>8</v>
      </c>
      <c r="C4" s="452">
        <v>0</v>
      </c>
      <c r="D4" s="452">
        <v>0</v>
      </c>
      <c r="E4" s="452">
        <v>0</v>
      </c>
      <c r="F4" s="452">
        <v>0</v>
      </c>
      <c r="G4" s="452">
        <v>0</v>
      </c>
      <c r="H4" s="452">
        <v>0</v>
      </c>
      <c r="I4" s="452">
        <v>0</v>
      </c>
      <c r="J4" s="452">
        <v>0</v>
      </c>
      <c r="K4" s="452">
        <v>4</v>
      </c>
      <c r="L4" s="452">
        <v>0</v>
      </c>
      <c r="M4" s="452">
        <v>-16</v>
      </c>
      <c r="N4" s="452">
        <v>2258870000</v>
      </c>
      <c r="O4" s="452">
        <v>5</v>
      </c>
      <c r="P4" s="453">
        <v>126133000</v>
      </c>
      <c r="Q4" s="453">
        <v>5</v>
      </c>
      <c r="R4" s="453">
        <v>-17814000</v>
      </c>
      <c r="S4" s="453">
        <v>0</v>
      </c>
      <c r="T4" s="453">
        <v>0</v>
      </c>
      <c r="U4" s="453">
        <v>5</v>
      </c>
      <c r="V4" s="454">
        <v>-17814000</v>
      </c>
    </row>
    <row r="5" spans="1:22" ht="30" customHeight="1">
      <c r="A5" s="23" t="s">
        <v>19</v>
      </c>
      <c r="B5" s="455">
        <v>6</v>
      </c>
      <c r="C5" s="456">
        <v>0</v>
      </c>
      <c r="D5" s="456">
        <v>0</v>
      </c>
      <c r="E5" s="456">
        <v>0</v>
      </c>
      <c r="F5" s="456">
        <v>0</v>
      </c>
      <c r="G5" s="456">
        <v>0</v>
      </c>
      <c r="H5" s="456">
        <v>0</v>
      </c>
      <c r="I5" s="456">
        <v>0</v>
      </c>
      <c r="J5" s="456">
        <v>0</v>
      </c>
      <c r="K5" s="456">
        <v>4</v>
      </c>
      <c r="L5" s="456">
        <v>-447244000</v>
      </c>
      <c r="M5" s="456">
        <v>14</v>
      </c>
      <c r="N5" s="456">
        <v>3072889000</v>
      </c>
      <c r="O5" s="456">
        <v>9</v>
      </c>
      <c r="P5" s="457">
        <v>75932000</v>
      </c>
      <c r="Q5" s="457">
        <v>9</v>
      </c>
      <c r="R5" s="457">
        <v>-34784000</v>
      </c>
      <c r="S5" s="457">
        <v>0</v>
      </c>
      <c r="T5" s="457">
        <v>0</v>
      </c>
      <c r="U5" s="457">
        <v>9</v>
      </c>
      <c r="V5" s="458">
        <v>-34784000</v>
      </c>
    </row>
    <row r="6" spans="1:22" ht="30" customHeight="1">
      <c r="A6" s="23" t="s">
        <v>143</v>
      </c>
      <c r="B6" s="455">
        <v>0</v>
      </c>
      <c r="C6" s="456">
        <v>0</v>
      </c>
      <c r="D6" s="456">
        <v>0</v>
      </c>
      <c r="E6" s="456">
        <v>16</v>
      </c>
      <c r="F6" s="456">
        <v>8</v>
      </c>
      <c r="G6" s="456">
        <v>0</v>
      </c>
      <c r="H6" s="456">
        <v>3</v>
      </c>
      <c r="I6" s="456">
        <v>0</v>
      </c>
      <c r="J6" s="456">
        <v>9</v>
      </c>
      <c r="K6" s="456">
        <v>0</v>
      </c>
      <c r="L6" s="456">
        <v>0</v>
      </c>
      <c r="M6" s="456">
        <v>0</v>
      </c>
      <c r="N6" s="456">
        <v>0</v>
      </c>
      <c r="O6" s="456">
        <v>0</v>
      </c>
      <c r="P6" s="457">
        <v>0</v>
      </c>
      <c r="Q6" s="457">
        <v>0</v>
      </c>
      <c r="R6" s="457">
        <v>0</v>
      </c>
      <c r="S6" s="457">
        <v>0</v>
      </c>
      <c r="T6" s="457">
        <v>0</v>
      </c>
      <c r="U6" s="457">
        <v>0</v>
      </c>
      <c r="V6" s="458">
        <v>0</v>
      </c>
    </row>
    <row r="7" spans="1:22" ht="30" customHeight="1">
      <c r="A7" s="23" t="s">
        <v>21</v>
      </c>
      <c r="B7" s="455">
        <v>0</v>
      </c>
      <c r="C7" s="456">
        <v>0</v>
      </c>
      <c r="D7" s="456">
        <v>0</v>
      </c>
      <c r="E7" s="456">
        <v>0</v>
      </c>
      <c r="F7" s="456">
        <v>0</v>
      </c>
      <c r="G7" s="456">
        <v>0</v>
      </c>
      <c r="H7" s="456">
        <v>0</v>
      </c>
      <c r="I7" s="456">
        <v>0</v>
      </c>
      <c r="J7" s="456">
        <v>0</v>
      </c>
      <c r="K7" s="456">
        <v>-1</v>
      </c>
      <c r="L7" s="456">
        <v>0</v>
      </c>
      <c r="M7" s="456">
        <v>0</v>
      </c>
      <c r="N7" s="456">
        <v>0</v>
      </c>
      <c r="O7" s="457">
        <v>0</v>
      </c>
      <c r="P7" s="457">
        <v>0</v>
      </c>
      <c r="Q7" s="457">
        <v>0</v>
      </c>
      <c r="R7" s="457">
        <v>0</v>
      </c>
      <c r="S7" s="457">
        <v>0</v>
      </c>
      <c r="T7" s="457">
        <v>0</v>
      </c>
      <c r="U7" s="457">
        <v>0</v>
      </c>
      <c r="V7" s="458">
        <v>0</v>
      </c>
    </row>
    <row r="8" spans="1:22" ht="38.25" customHeight="1">
      <c r="A8" s="23" t="s">
        <v>107</v>
      </c>
      <c r="B8" s="455">
        <v>0</v>
      </c>
      <c r="C8" s="456">
        <v>0</v>
      </c>
      <c r="D8" s="456">
        <v>0</v>
      </c>
      <c r="E8" s="456">
        <v>0</v>
      </c>
      <c r="F8" s="456">
        <v>0</v>
      </c>
      <c r="G8" s="456">
        <v>0</v>
      </c>
      <c r="H8" s="456">
        <v>0</v>
      </c>
      <c r="I8" s="456">
        <v>0</v>
      </c>
      <c r="J8" s="456">
        <v>0</v>
      </c>
      <c r="K8" s="456">
        <v>0</v>
      </c>
      <c r="L8" s="456">
        <v>0</v>
      </c>
      <c r="M8" s="456">
        <v>0</v>
      </c>
      <c r="N8" s="456">
        <v>0</v>
      </c>
      <c r="O8" s="456">
        <v>7</v>
      </c>
      <c r="P8" s="456">
        <v>10579000</v>
      </c>
      <c r="Q8" s="456">
        <v>7</v>
      </c>
      <c r="R8" s="456">
        <v>10579000</v>
      </c>
      <c r="S8" s="457">
        <v>0</v>
      </c>
      <c r="T8" s="457">
        <v>0</v>
      </c>
      <c r="U8" s="457">
        <v>7</v>
      </c>
      <c r="V8" s="458">
        <v>10579000</v>
      </c>
    </row>
    <row r="9" spans="1:22" ht="38.25" customHeight="1">
      <c r="A9" s="24" t="s">
        <v>23</v>
      </c>
      <c r="B9" s="455">
        <v>0</v>
      </c>
      <c r="C9" s="456">
        <v>0</v>
      </c>
      <c r="D9" s="456">
        <v>0</v>
      </c>
      <c r="E9" s="456">
        <v>0</v>
      </c>
      <c r="F9" s="456">
        <v>0</v>
      </c>
      <c r="G9" s="456">
        <v>0</v>
      </c>
      <c r="H9" s="456">
        <v>0</v>
      </c>
      <c r="I9" s="456">
        <v>0</v>
      </c>
      <c r="J9" s="456">
        <v>0</v>
      </c>
      <c r="K9" s="456">
        <v>0</v>
      </c>
      <c r="L9" s="456">
        <v>0</v>
      </c>
      <c r="M9" s="456">
        <v>0</v>
      </c>
      <c r="N9" s="456">
        <v>0</v>
      </c>
      <c r="O9" s="457">
        <v>0</v>
      </c>
      <c r="P9" s="457">
        <v>0</v>
      </c>
      <c r="Q9" s="457">
        <v>0</v>
      </c>
      <c r="R9" s="457">
        <v>0</v>
      </c>
      <c r="S9" s="457">
        <v>0</v>
      </c>
      <c r="T9" s="457">
        <v>0</v>
      </c>
      <c r="U9" s="457">
        <v>0</v>
      </c>
      <c r="V9" s="458">
        <v>0</v>
      </c>
    </row>
    <row r="10" spans="1:22" ht="54.75" customHeight="1">
      <c r="A10" s="23" t="s">
        <v>122</v>
      </c>
      <c r="B10" s="455">
        <v>0</v>
      </c>
      <c r="C10" s="456">
        <v>0</v>
      </c>
      <c r="D10" s="456">
        <v>0</v>
      </c>
      <c r="E10" s="456">
        <v>0</v>
      </c>
      <c r="F10" s="456">
        <v>0</v>
      </c>
      <c r="G10" s="456">
        <v>0</v>
      </c>
      <c r="H10" s="456">
        <v>0</v>
      </c>
      <c r="I10" s="456">
        <v>0</v>
      </c>
      <c r="J10" s="456">
        <v>0</v>
      </c>
      <c r="K10" s="456">
        <v>0</v>
      </c>
      <c r="L10" s="456">
        <v>0</v>
      </c>
      <c r="M10" s="456">
        <v>0</v>
      </c>
      <c r="N10" s="456">
        <v>0</v>
      </c>
      <c r="O10" s="457">
        <v>0</v>
      </c>
      <c r="P10" s="457">
        <v>0</v>
      </c>
      <c r="Q10" s="457">
        <v>0</v>
      </c>
      <c r="R10" s="457">
        <v>0</v>
      </c>
      <c r="S10" s="457">
        <v>0</v>
      </c>
      <c r="T10" s="457">
        <v>0</v>
      </c>
      <c r="U10" s="457">
        <v>0</v>
      </c>
      <c r="V10" s="458">
        <v>0</v>
      </c>
    </row>
    <row r="11" spans="1:22" ht="30" customHeight="1">
      <c r="A11" s="24" t="s">
        <v>26</v>
      </c>
      <c r="B11" s="455">
        <v>0</v>
      </c>
      <c r="C11" s="456">
        <v>0</v>
      </c>
      <c r="D11" s="456">
        <v>0</v>
      </c>
      <c r="E11" s="456">
        <v>0</v>
      </c>
      <c r="F11" s="456">
        <v>0</v>
      </c>
      <c r="G11" s="456">
        <v>0</v>
      </c>
      <c r="H11" s="456">
        <v>0</v>
      </c>
      <c r="I11" s="456">
        <v>0</v>
      </c>
      <c r="J11" s="456">
        <v>0</v>
      </c>
      <c r="K11" s="456">
        <v>0</v>
      </c>
      <c r="L11" s="456">
        <v>0</v>
      </c>
      <c r="M11" s="456">
        <v>0</v>
      </c>
      <c r="N11" s="456">
        <v>0</v>
      </c>
      <c r="O11" s="457">
        <v>11</v>
      </c>
      <c r="P11" s="457">
        <v>11164120</v>
      </c>
      <c r="Q11" s="457">
        <v>11</v>
      </c>
      <c r="R11" s="457">
        <v>11164120</v>
      </c>
      <c r="S11" s="457">
        <v>0</v>
      </c>
      <c r="T11" s="457">
        <v>0</v>
      </c>
      <c r="U11" s="457">
        <v>11</v>
      </c>
      <c r="V11" s="458">
        <v>11164120</v>
      </c>
    </row>
    <row r="12" spans="1:22" ht="30" customHeight="1">
      <c r="A12" s="24" t="s">
        <v>169</v>
      </c>
      <c r="B12" s="455">
        <v>0</v>
      </c>
      <c r="C12" s="456">
        <v>0</v>
      </c>
      <c r="D12" s="456">
        <v>0</v>
      </c>
      <c r="E12" s="456">
        <v>3</v>
      </c>
      <c r="F12" s="456">
        <v>-38</v>
      </c>
      <c r="G12" s="456">
        <v>0</v>
      </c>
      <c r="H12" s="456">
        <v>0</v>
      </c>
      <c r="I12" s="456">
        <v>0</v>
      </c>
      <c r="J12" s="456">
        <v>0</v>
      </c>
      <c r="K12" s="456">
        <v>0</v>
      </c>
      <c r="L12" s="456">
        <v>0</v>
      </c>
      <c r="M12" s="456">
        <v>0</v>
      </c>
      <c r="N12" s="456">
        <v>0</v>
      </c>
      <c r="O12" s="457">
        <v>0</v>
      </c>
      <c r="P12" s="457">
        <v>0</v>
      </c>
      <c r="Q12" s="457">
        <v>0</v>
      </c>
      <c r="R12" s="457">
        <v>0</v>
      </c>
      <c r="S12" s="457">
        <v>0</v>
      </c>
      <c r="T12" s="457">
        <v>0</v>
      </c>
      <c r="U12" s="457">
        <v>0</v>
      </c>
      <c r="V12" s="458">
        <v>0</v>
      </c>
    </row>
    <row r="13" spans="1:22" ht="30" customHeight="1">
      <c r="A13" s="24" t="s">
        <v>28</v>
      </c>
      <c r="B13" s="455">
        <v>0</v>
      </c>
      <c r="C13" s="456">
        <v>41674500</v>
      </c>
      <c r="D13" s="456">
        <v>0</v>
      </c>
      <c r="E13" s="456">
        <v>-3</v>
      </c>
      <c r="F13" s="456">
        <v>0</v>
      </c>
      <c r="G13" s="456">
        <v>0</v>
      </c>
      <c r="H13" s="456">
        <v>0</v>
      </c>
      <c r="I13" s="456">
        <v>0</v>
      </c>
      <c r="J13" s="456">
        <v>0</v>
      </c>
      <c r="K13" s="456">
        <v>0</v>
      </c>
      <c r="L13" s="456">
        <v>0</v>
      </c>
      <c r="M13" s="456">
        <v>0</v>
      </c>
      <c r="N13" s="456">
        <v>0</v>
      </c>
      <c r="O13" s="457">
        <v>0</v>
      </c>
      <c r="P13" s="457">
        <v>0</v>
      </c>
      <c r="Q13" s="457">
        <v>0</v>
      </c>
      <c r="R13" s="457">
        <v>0</v>
      </c>
      <c r="S13" s="457">
        <v>0</v>
      </c>
      <c r="T13" s="457">
        <v>0</v>
      </c>
      <c r="U13" s="457">
        <v>0</v>
      </c>
      <c r="V13" s="458">
        <v>0</v>
      </c>
    </row>
    <row r="14" spans="1:22" ht="43.5" customHeight="1">
      <c r="A14" s="23" t="s">
        <v>30</v>
      </c>
      <c r="B14" s="455">
        <v>0</v>
      </c>
      <c r="C14" s="456">
        <v>0</v>
      </c>
      <c r="D14" s="456">
        <v>0</v>
      </c>
      <c r="E14" s="456">
        <v>-4</v>
      </c>
      <c r="F14" s="456">
        <v>1</v>
      </c>
      <c r="G14" s="456">
        <v>0</v>
      </c>
      <c r="H14" s="456">
        <v>3</v>
      </c>
      <c r="I14" s="456">
        <v>2</v>
      </c>
      <c r="J14" s="456">
        <v>-41</v>
      </c>
      <c r="K14" s="456">
        <v>-2</v>
      </c>
      <c r="L14" s="456">
        <v>0</v>
      </c>
      <c r="M14" s="456">
        <v>0</v>
      </c>
      <c r="N14" s="456">
        <v>0</v>
      </c>
      <c r="O14" s="457">
        <v>1279</v>
      </c>
      <c r="P14" s="457">
        <v>167895487</v>
      </c>
      <c r="Q14" s="457">
        <v>1279</v>
      </c>
      <c r="R14" s="457">
        <v>167895487</v>
      </c>
      <c r="S14" s="457">
        <v>0</v>
      </c>
      <c r="T14" s="457">
        <v>0</v>
      </c>
      <c r="U14" s="457">
        <v>1279</v>
      </c>
      <c r="V14" s="458">
        <v>167895487</v>
      </c>
    </row>
    <row r="15" spans="1:22" ht="30" customHeight="1">
      <c r="A15" s="23" t="s">
        <v>134</v>
      </c>
      <c r="B15" s="455">
        <v>3588</v>
      </c>
      <c r="C15" s="456">
        <v>0</v>
      </c>
      <c r="D15" s="456">
        <v>0</v>
      </c>
      <c r="E15" s="456">
        <v>640</v>
      </c>
      <c r="F15" s="456">
        <v>0</v>
      </c>
      <c r="G15" s="456">
        <v>0</v>
      </c>
      <c r="H15" s="456">
        <v>0</v>
      </c>
      <c r="I15" s="456">
        <v>0</v>
      </c>
      <c r="J15" s="456">
        <v>775</v>
      </c>
      <c r="K15" s="456">
        <v>0</v>
      </c>
      <c r="L15" s="456">
        <v>0</v>
      </c>
      <c r="M15" s="456">
        <v>3588</v>
      </c>
      <c r="N15" s="456">
        <v>0</v>
      </c>
      <c r="O15" s="457">
        <v>0</v>
      </c>
      <c r="P15" s="457">
        <v>0</v>
      </c>
      <c r="Q15" s="457">
        <v>0</v>
      </c>
      <c r="R15" s="457">
        <v>0</v>
      </c>
      <c r="S15" s="457">
        <v>0</v>
      </c>
      <c r="T15" s="457">
        <v>0</v>
      </c>
      <c r="U15" s="457">
        <v>0</v>
      </c>
      <c r="V15" s="458">
        <v>0</v>
      </c>
    </row>
    <row r="16" spans="1:22" ht="30" customHeight="1">
      <c r="A16" s="23" t="s">
        <v>32</v>
      </c>
      <c r="B16" s="459">
        <v>0</v>
      </c>
      <c r="C16" s="457">
        <v>0</v>
      </c>
      <c r="D16" s="457">
        <v>0</v>
      </c>
      <c r="E16" s="457">
        <v>0</v>
      </c>
      <c r="F16" s="457">
        <v>0</v>
      </c>
      <c r="G16" s="457">
        <v>0</v>
      </c>
      <c r="H16" s="457">
        <v>0</v>
      </c>
      <c r="I16" s="457">
        <v>0</v>
      </c>
      <c r="J16" s="457">
        <v>0</v>
      </c>
      <c r="K16" s="457">
        <v>0</v>
      </c>
      <c r="L16" s="457">
        <v>0</v>
      </c>
      <c r="M16" s="457">
        <v>0</v>
      </c>
      <c r="N16" s="457">
        <v>0</v>
      </c>
      <c r="O16" s="457">
        <v>0</v>
      </c>
      <c r="P16" s="457">
        <v>0</v>
      </c>
      <c r="Q16" s="457">
        <v>0</v>
      </c>
      <c r="R16" s="457">
        <v>0</v>
      </c>
      <c r="S16" s="457">
        <v>0</v>
      </c>
      <c r="T16" s="457">
        <v>0</v>
      </c>
      <c r="U16" s="457">
        <v>0</v>
      </c>
      <c r="V16" s="458">
        <v>0</v>
      </c>
    </row>
    <row r="17" spans="1:22" ht="30" customHeight="1">
      <c r="A17" s="23" t="s">
        <v>33</v>
      </c>
      <c r="B17" s="459">
        <v>0</v>
      </c>
      <c r="C17" s="457">
        <v>0</v>
      </c>
      <c r="D17" s="457">
        <v>0</v>
      </c>
      <c r="E17" s="457">
        <v>0</v>
      </c>
      <c r="F17" s="457">
        <v>0</v>
      </c>
      <c r="G17" s="457">
        <v>0</v>
      </c>
      <c r="H17" s="457">
        <v>0</v>
      </c>
      <c r="I17" s="457">
        <v>0</v>
      </c>
      <c r="J17" s="457">
        <v>0</v>
      </c>
      <c r="K17" s="457">
        <v>0</v>
      </c>
      <c r="L17" s="457">
        <v>0</v>
      </c>
      <c r="M17" s="457">
        <v>0</v>
      </c>
      <c r="N17" s="457">
        <v>0</v>
      </c>
      <c r="O17" s="457">
        <v>0</v>
      </c>
      <c r="P17" s="457">
        <v>0</v>
      </c>
      <c r="Q17" s="457">
        <v>0</v>
      </c>
      <c r="R17" s="457">
        <v>0</v>
      </c>
      <c r="S17" s="457">
        <v>0</v>
      </c>
      <c r="T17" s="457">
        <v>0</v>
      </c>
      <c r="U17" s="457">
        <v>0</v>
      </c>
      <c r="V17" s="458">
        <v>0</v>
      </c>
    </row>
    <row r="18" spans="1:22" ht="30" customHeight="1">
      <c r="A18" s="24" t="s">
        <v>35</v>
      </c>
      <c r="B18" s="459">
        <v>0</v>
      </c>
      <c r="C18" s="457">
        <v>0</v>
      </c>
      <c r="D18" s="457">
        <v>0</v>
      </c>
      <c r="E18" s="457">
        <v>0</v>
      </c>
      <c r="F18" s="457">
        <v>0</v>
      </c>
      <c r="G18" s="457">
        <v>0</v>
      </c>
      <c r="H18" s="457">
        <v>0</v>
      </c>
      <c r="I18" s="457">
        <v>0</v>
      </c>
      <c r="J18" s="457">
        <v>0</v>
      </c>
      <c r="K18" s="457">
        <v>0</v>
      </c>
      <c r="L18" s="457">
        <v>0</v>
      </c>
      <c r="M18" s="457">
        <v>2</v>
      </c>
      <c r="N18" s="457">
        <v>0</v>
      </c>
      <c r="O18" s="457">
        <v>0</v>
      </c>
      <c r="P18" s="457">
        <v>0</v>
      </c>
      <c r="Q18" s="457">
        <v>0</v>
      </c>
      <c r="R18" s="457">
        <v>0</v>
      </c>
      <c r="S18" s="457">
        <v>0</v>
      </c>
      <c r="T18" s="457">
        <v>0</v>
      </c>
      <c r="U18" s="457">
        <v>0</v>
      </c>
      <c r="V18" s="458">
        <v>0</v>
      </c>
    </row>
    <row r="19" spans="1:22" ht="30" customHeight="1">
      <c r="A19" s="24" t="s">
        <v>36</v>
      </c>
      <c r="B19" s="459">
        <v>0</v>
      </c>
      <c r="C19" s="457">
        <v>0</v>
      </c>
      <c r="D19" s="457">
        <v>0</v>
      </c>
      <c r="E19" s="457">
        <v>0</v>
      </c>
      <c r="F19" s="457">
        <v>0</v>
      </c>
      <c r="G19" s="457">
        <v>0</v>
      </c>
      <c r="H19" s="457">
        <v>0</v>
      </c>
      <c r="I19" s="457">
        <v>0</v>
      </c>
      <c r="J19" s="457">
        <v>0</v>
      </c>
      <c r="K19" s="457">
        <v>0</v>
      </c>
      <c r="L19" s="457">
        <v>0</v>
      </c>
      <c r="M19" s="457">
        <v>3</v>
      </c>
      <c r="N19" s="457">
        <v>8409920</v>
      </c>
      <c r="O19" s="457">
        <v>0</v>
      </c>
      <c r="P19" s="457">
        <v>0</v>
      </c>
      <c r="Q19" s="457">
        <v>0</v>
      </c>
      <c r="R19" s="457">
        <v>0</v>
      </c>
      <c r="S19" s="457">
        <v>0</v>
      </c>
      <c r="T19" s="457">
        <v>0</v>
      </c>
      <c r="U19" s="457">
        <v>0</v>
      </c>
      <c r="V19" s="458">
        <v>0</v>
      </c>
    </row>
    <row r="20" spans="1:22" ht="30" customHeight="1">
      <c r="A20" s="23" t="s">
        <v>77</v>
      </c>
      <c r="B20" s="459">
        <v>0</v>
      </c>
      <c r="C20" s="457">
        <v>0</v>
      </c>
      <c r="D20" s="457">
        <v>0</v>
      </c>
      <c r="E20" s="457">
        <v>0</v>
      </c>
      <c r="F20" s="457">
        <v>0</v>
      </c>
      <c r="G20" s="457">
        <v>0</v>
      </c>
      <c r="H20" s="457">
        <v>0</v>
      </c>
      <c r="I20" s="457">
        <v>0</v>
      </c>
      <c r="J20" s="457">
        <v>5</v>
      </c>
      <c r="K20" s="457">
        <v>-1</v>
      </c>
      <c r="L20" s="457">
        <v>12267000</v>
      </c>
      <c r="M20" s="457">
        <v>0</v>
      </c>
      <c r="N20" s="457">
        <v>0</v>
      </c>
      <c r="O20" s="457">
        <v>0</v>
      </c>
      <c r="P20" s="457">
        <v>0</v>
      </c>
      <c r="Q20" s="457">
        <v>0</v>
      </c>
      <c r="R20" s="457">
        <v>0</v>
      </c>
      <c r="S20" s="457">
        <v>0</v>
      </c>
      <c r="T20" s="457">
        <v>0</v>
      </c>
      <c r="U20" s="457">
        <v>0</v>
      </c>
      <c r="V20" s="458">
        <v>0</v>
      </c>
    </row>
    <row r="21" spans="1:22" ht="30" customHeight="1">
      <c r="A21" s="23" t="s">
        <v>40</v>
      </c>
      <c r="B21" s="459">
        <v>0</v>
      </c>
      <c r="C21" s="457">
        <v>0</v>
      </c>
      <c r="D21" s="457">
        <v>0</v>
      </c>
      <c r="E21" s="457">
        <v>0</v>
      </c>
      <c r="F21" s="457">
        <v>0</v>
      </c>
      <c r="G21" s="457">
        <v>0</v>
      </c>
      <c r="H21" s="457">
        <v>0</v>
      </c>
      <c r="I21" s="457">
        <v>1</v>
      </c>
      <c r="J21" s="457">
        <v>0</v>
      </c>
      <c r="K21" s="457">
        <v>-1</v>
      </c>
      <c r="L21" s="457">
        <v>0</v>
      </c>
      <c r="M21" s="457">
        <v>7</v>
      </c>
      <c r="N21" s="457">
        <v>0</v>
      </c>
      <c r="O21" s="457">
        <v>1</v>
      </c>
      <c r="P21" s="457">
        <v>3859000</v>
      </c>
      <c r="Q21" s="457">
        <v>1</v>
      </c>
      <c r="R21" s="457">
        <v>3859000</v>
      </c>
      <c r="S21" s="457">
        <v>0</v>
      </c>
      <c r="T21" s="457">
        <v>0</v>
      </c>
      <c r="U21" s="457">
        <v>1</v>
      </c>
      <c r="V21" s="458">
        <v>3859000</v>
      </c>
    </row>
    <row r="22" spans="1:22" ht="30" customHeight="1">
      <c r="A22" s="23" t="s">
        <v>78</v>
      </c>
      <c r="B22" s="459">
        <v>0</v>
      </c>
      <c r="C22" s="457">
        <v>0</v>
      </c>
      <c r="D22" s="457">
        <v>0</v>
      </c>
      <c r="E22" s="457">
        <v>0</v>
      </c>
      <c r="F22" s="457">
        <v>0</v>
      </c>
      <c r="G22" s="457">
        <v>0</v>
      </c>
      <c r="H22" s="457">
        <v>0</v>
      </c>
      <c r="I22" s="457">
        <v>1</v>
      </c>
      <c r="J22" s="457">
        <v>0</v>
      </c>
      <c r="K22" s="457">
        <v>-1</v>
      </c>
      <c r="L22" s="457">
        <v>0</v>
      </c>
      <c r="M22" s="457">
        <v>9</v>
      </c>
      <c r="N22" s="457">
        <v>0</v>
      </c>
      <c r="O22" s="457">
        <v>10</v>
      </c>
      <c r="P22" s="457">
        <v>157053000</v>
      </c>
      <c r="Q22" s="457">
        <v>10</v>
      </c>
      <c r="R22" s="457">
        <v>154732000</v>
      </c>
      <c r="S22" s="457">
        <v>0</v>
      </c>
      <c r="T22" s="457">
        <v>0</v>
      </c>
      <c r="U22" s="457">
        <v>10</v>
      </c>
      <c r="V22" s="458">
        <v>154732000</v>
      </c>
    </row>
    <row r="23" spans="1:22" ht="30" customHeight="1">
      <c r="A23" s="25" t="s">
        <v>44</v>
      </c>
      <c r="B23" s="459">
        <v>0</v>
      </c>
      <c r="C23" s="457">
        <v>0</v>
      </c>
      <c r="D23" s="457">
        <v>0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57">
        <v>1</v>
      </c>
      <c r="L23" s="457">
        <v>145019378</v>
      </c>
      <c r="M23" s="457">
        <v>0</v>
      </c>
      <c r="N23" s="457">
        <v>-1657748852</v>
      </c>
      <c r="O23" s="457">
        <v>0</v>
      </c>
      <c r="P23" s="457">
        <v>0</v>
      </c>
      <c r="Q23" s="457">
        <v>0</v>
      </c>
      <c r="R23" s="457">
        <v>-43799539</v>
      </c>
      <c r="S23" s="457">
        <v>0</v>
      </c>
      <c r="T23" s="457">
        <v>0</v>
      </c>
      <c r="U23" s="457">
        <v>0</v>
      </c>
      <c r="V23" s="458">
        <v>-43799539</v>
      </c>
    </row>
    <row r="24" spans="1:22" ht="30" customHeight="1">
      <c r="A24" s="25" t="s">
        <v>133</v>
      </c>
      <c r="B24" s="459">
        <v>1</v>
      </c>
      <c r="C24" s="457">
        <v>0</v>
      </c>
      <c r="D24" s="457">
        <v>0</v>
      </c>
      <c r="E24" s="457">
        <v>0</v>
      </c>
      <c r="F24" s="457">
        <v>0</v>
      </c>
      <c r="G24" s="457">
        <v>0</v>
      </c>
      <c r="H24" s="457">
        <v>0</v>
      </c>
      <c r="I24" s="457">
        <v>0</v>
      </c>
      <c r="J24" s="457">
        <v>2</v>
      </c>
      <c r="K24" s="457">
        <v>0</v>
      </c>
      <c r="L24" s="457">
        <v>0</v>
      </c>
      <c r="M24" s="457">
        <v>0</v>
      </c>
      <c r="N24" s="457">
        <v>0</v>
      </c>
      <c r="O24" s="457">
        <v>0</v>
      </c>
      <c r="P24" s="457">
        <v>0</v>
      </c>
      <c r="Q24" s="457">
        <v>0</v>
      </c>
      <c r="R24" s="457">
        <v>0</v>
      </c>
      <c r="S24" s="457">
        <v>0</v>
      </c>
      <c r="T24" s="457">
        <v>0</v>
      </c>
      <c r="U24" s="457">
        <v>0</v>
      </c>
      <c r="V24" s="458">
        <v>0</v>
      </c>
    </row>
    <row r="25" spans="1:22" ht="30" customHeight="1">
      <c r="A25" s="25" t="s">
        <v>135</v>
      </c>
      <c r="B25" s="459">
        <v>0</v>
      </c>
      <c r="C25" s="457">
        <v>0</v>
      </c>
      <c r="D25" s="457">
        <v>0</v>
      </c>
      <c r="E25" s="457">
        <v>0</v>
      </c>
      <c r="F25" s="457">
        <v>0</v>
      </c>
      <c r="G25" s="457">
        <v>0</v>
      </c>
      <c r="H25" s="457">
        <v>0</v>
      </c>
      <c r="I25" s="457">
        <v>0</v>
      </c>
      <c r="J25" s="457">
        <v>3</v>
      </c>
      <c r="K25" s="457">
        <v>0</v>
      </c>
      <c r="L25" s="457">
        <v>0</v>
      </c>
      <c r="M25" s="457">
        <v>0</v>
      </c>
      <c r="N25" s="457">
        <v>0</v>
      </c>
      <c r="O25" s="457">
        <v>0</v>
      </c>
      <c r="P25" s="457">
        <v>0</v>
      </c>
      <c r="Q25" s="457">
        <v>0</v>
      </c>
      <c r="R25" s="457">
        <v>0</v>
      </c>
      <c r="S25" s="457">
        <v>0</v>
      </c>
      <c r="T25" s="457">
        <v>0</v>
      </c>
      <c r="U25" s="457">
        <v>0</v>
      </c>
      <c r="V25" s="458">
        <v>0</v>
      </c>
    </row>
    <row r="26" spans="1:22" ht="30" customHeight="1">
      <c r="A26" s="692" t="s">
        <v>79</v>
      </c>
      <c r="B26" s="459">
        <v>0</v>
      </c>
      <c r="C26" s="457">
        <v>0</v>
      </c>
      <c r="D26" s="457">
        <v>0</v>
      </c>
      <c r="E26" s="457">
        <v>13</v>
      </c>
      <c r="F26" s="457">
        <v>6</v>
      </c>
      <c r="G26" s="457">
        <v>0</v>
      </c>
      <c r="H26" s="457">
        <v>0</v>
      </c>
      <c r="I26" s="457">
        <v>0</v>
      </c>
      <c r="J26" s="457">
        <v>10</v>
      </c>
      <c r="K26" s="457">
        <v>0</v>
      </c>
      <c r="L26" s="457">
        <v>0</v>
      </c>
      <c r="M26" s="457">
        <v>8</v>
      </c>
      <c r="N26" s="457">
        <v>0</v>
      </c>
      <c r="O26" s="457">
        <v>7</v>
      </c>
      <c r="P26" s="457">
        <v>76383231</v>
      </c>
      <c r="Q26" s="457">
        <v>7</v>
      </c>
      <c r="R26" s="457">
        <v>76383231</v>
      </c>
      <c r="S26" s="457">
        <v>0</v>
      </c>
      <c r="T26" s="457">
        <v>0</v>
      </c>
      <c r="U26" s="457">
        <v>7</v>
      </c>
      <c r="V26" s="458">
        <v>76383231</v>
      </c>
    </row>
    <row r="27" spans="1:22" ht="30" customHeight="1">
      <c r="A27" s="25" t="s">
        <v>123</v>
      </c>
      <c r="B27" s="460">
        <v>0</v>
      </c>
      <c r="C27" s="461">
        <v>0</v>
      </c>
      <c r="D27" s="461">
        <v>0</v>
      </c>
      <c r="E27" s="461">
        <v>-9</v>
      </c>
      <c r="F27" s="461">
        <v>14</v>
      </c>
      <c r="G27" s="461">
        <v>0</v>
      </c>
      <c r="H27" s="461">
        <v>0</v>
      </c>
      <c r="I27" s="461">
        <v>0</v>
      </c>
      <c r="J27" s="461">
        <v>-6</v>
      </c>
      <c r="K27" s="461">
        <v>0</v>
      </c>
      <c r="L27" s="461">
        <v>0</v>
      </c>
      <c r="M27" s="461">
        <v>0</v>
      </c>
      <c r="N27" s="461">
        <v>0</v>
      </c>
      <c r="O27" s="461">
        <v>0</v>
      </c>
      <c r="P27" s="461">
        <v>0</v>
      </c>
      <c r="Q27" s="461">
        <v>0</v>
      </c>
      <c r="R27" s="461">
        <v>0</v>
      </c>
      <c r="S27" s="461">
        <v>0</v>
      </c>
      <c r="T27" s="461">
        <v>0</v>
      </c>
      <c r="U27" s="461">
        <v>0</v>
      </c>
      <c r="V27" s="462">
        <v>0</v>
      </c>
    </row>
    <row r="28" spans="1:22" ht="30" customHeight="1" thickBot="1">
      <c r="A28" s="82" t="s">
        <v>47</v>
      </c>
      <c r="B28" s="463">
        <v>0</v>
      </c>
      <c r="C28" s="464">
        <v>0</v>
      </c>
      <c r="D28" s="464">
        <v>0</v>
      </c>
      <c r="E28" s="464">
        <v>0</v>
      </c>
      <c r="F28" s="464">
        <v>0</v>
      </c>
      <c r="G28" s="464">
        <v>0</v>
      </c>
      <c r="H28" s="464">
        <v>0</v>
      </c>
      <c r="I28" s="464">
        <v>0</v>
      </c>
      <c r="J28" s="464">
        <v>0</v>
      </c>
      <c r="K28" s="464">
        <v>0</v>
      </c>
      <c r="L28" s="464">
        <v>0</v>
      </c>
      <c r="M28" s="464">
        <v>0</v>
      </c>
      <c r="N28" s="464">
        <v>0</v>
      </c>
      <c r="O28" s="464">
        <v>0</v>
      </c>
      <c r="P28" s="464">
        <v>0</v>
      </c>
      <c r="Q28" s="464">
        <v>0</v>
      </c>
      <c r="R28" s="464">
        <v>0</v>
      </c>
      <c r="S28" s="464">
        <v>0</v>
      </c>
      <c r="T28" s="464">
        <v>0</v>
      </c>
      <c r="U28" s="464">
        <v>0</v>
      </c>
      <c r="V28" s="465">
        <v>0</v>
      </c>
    </row>
    <row r="29" spans="1:22" ht="40.5" customHeight="1" thickBot="1">
      <c r="A29" s="20" t="s">
        <v>55</v>
      </c>
      <c r="B29" s="466">
        <v>0</v>
      </c>
      <c r="C29" s="467">
        <v>0</v>
      </c>
      <c r="D29" s="467">
        <v>0</v>
      </c>
      <c r="E29" s="467">
        <v>0</v>
      </c>
      <c r="F29" s="467">
        <v>0</v>
      </c>
      <c r="G29" s="467">
        <v>-1</v>
      </c>
      <c r="H29" s="467">
        <v>0</v>
      </c>
      <c r="I29" s="467">
        <v>0</v>
      </c>
      <c r="J29" s="467">
        <v>0</v>
      </c>
      <c r="K29" s="467">
        <v>-9</v>
      </c>
      <c r="L29" s="467">
        <v>0</v>
      </c>
      <c r="M29" s="467">
        <v>32</v>
      </c>
      <c r="N29" s="467">
        <v>0</v>
      </c>
      <c r="O29" s="467">
        <v>245</v>
      </c>
      <c r="P29" s="467">
        <v>106986994</v>
      </c>
      <c r="Q29" s="467">
        <v>0</v>
      </c>
      <c r="R29" s="467">
        <v>0</v>
      </c>
      <c r="S29" s="467">
        <v>0</v>
      </c>
      <c r="T29" s="467">
        <v>0</v>
      </c>
      <c r="U29" s="467">
        <v>245</v>
      </c>
      <c r="V29" s="468">
        <v>106986994</v>
      </c>
    </row>
    <row r="30" spans="1:22" ht="34.5" customHeight="1">
      <c r="A30" s="26" t="s">
        <v>49</v>
      </c>
      <c r="B30" s="469">
        <v>0</v>
      </c>
      <c r="C30" s="469">
        <v>0</v>
      </c>
      <c r="D30" s="469">
        <v>0</v>
      </c>
      <c r="E30" s="469">
        <v>0</v>
      </c>
      <c r="F30" s="469">
        <v>0</v>
      </c>
      <c r="G30" s="469">
        <v>0</v>
      </c>
      <c r="H30" s="469">
        <v>0</v>
      </c>
      <c r="I30" s="469">
        <v>0</v>
      </c>
      <c r="J30" s="469">
        <v>0</v>
      </c>
      <c r="K30" s="469">
        <v>0</v>
      </c>
      <c r="L30" s="469">
        <v>0</v>
      </c>
      <c r="M30" s="469">
        <v>0</v>
      </c>
      <c r="N30" s="469">
        <v>0</v>
      </c>
      <c r="O30" s="469">
        <v>161</v>
      </c>
      <c r="P30" s="469">
        <v>39408142</v>
      </c>
      <c r="Q30" s="469">
        <v>0</v>
      </c>
      <c r="R30" s="469">
        <v>0</v>
      </c>
      <c r="S30" s="469">
        <v>0</v>
      </c>
      <c r="T30" s="469">
        <v>0</v>
      </c>
      <c r="U30" s="469">
        <v>161</v>
      </c>
      <c r="V30" s="470">
        <v>39408142</v>
      </c>
    </row>
    <row r="31" spans="1:22" ht="30" customHeight="1">
      <c r="A31" s="26" t="s">
        <v>50</v>
      </c>
      <c r="B31" s="469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0</v>
      </c>
      <c r="M31" s="469">
        <v>0</v>
      </c>
      <c r="N31" s="469">
        <v>0</v>
      </c>
      <c r="O31" s="469">
        <v>84</v>
      </c>
      <c r="P31" s="469">
        <v>67578852</v>
      </c>
      <c r="Q31" s="469">
        <v>0</v>
      </c>
      <c r="R31" s="469">
        <v>0</v>
      </c>
      <c r="S31" s="469">
        <v>0</v>
      </c>
      <c r="T31" s="469">
        <v>0</v>
      </c>
      <c r="U31" s="469">
        <v>84</v>
      </c>
      <c r="V31" s="470">
        <v>67578852</v>
      </c>
    </row>
    <row r="32" spans="1:22" ht="30" customHeight="1">
      <c r="A32" s="26" t="s">
        <v>52</v>
      </c>
      <c r="B32" s="469">
        <v>0</v>
      </c>
      <c r="C32" s="469">
        <v>0</v>
      </c>
      <c r="D32" s="469">
        <v>0</v>
      </c>
      <c r="E32" s="469">
        <v>0</v>
      </c>
      <c r="F32" s="469">
        <v>0</v>
      </c>
      <c r="G32" s="469">
        <v>0</v>
      </c>
      <c r="H32" s="469">
        <v>0</v>
      </c>
      <c r="I32" s="469">
        <v>0</v>
      </c>
      <c r="J32" s="469">
        <v>0</v>
      </c>
      <c r="K32" s="469">
        <v>0</v>
      </c>
      <c r="L32" s="469">
        <v>0</v>
      </c>
      <c r="M32" s="469">
        <v>-5</v>
      </c>
      <c r="N32" s="469">
        <v>0</v>
      </c>
      <c r="O32" s="469">
        <v>0</v>
      </c>
      <c r="P32" s="469">
        <v>0</v>
      </c>
      <c r="Q32" s="469">
        <v>0</v>
      </c>
      <c r="R32" s="469">
        <v>0</v>
      </c>
      <c r="S32" s="469">
        <v>0</v>
      </c>
      <c r="T32" s="469">
        <v>0</v>
      </c>
      <c r="U32" s="469">
        <v>0</v>
      </c>
      <c r="V32" s="470">
        <v>0</v>
      </c>
    </row>
    <row r="33" spans="1:22" ht="30" customHeight="1">
      <c r="A33" s="27" t="s">
        <v>54</v>
      </c>
      <c r="B33" s="471">
        <v>0</v>
      </c>
      <c r="C33" s="471">
        <v>0</v>
      </c>
      <c r="D33" s="471">
        <v>0</v>
      </c>
      <c r="E33" s="471">
        <v>0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471">
        <v>0</v>
      </c>
      <c r="M33" s="471">
        <v>0</v>
      </c>
      <c r="N33" s="471">
        <v>0</v>
      </c>
      <c r="O33" s="471">
        <v>0</v>
      </c>
      <c r="P33" s="471">
        <v>0</v>
      </c>
      <c r="Q33" s="471">
        <v>0</v>
      </c>
      <c r="R33" s="471">
        <v>0</v>
      </c>
      <c r="S33" s="471">
        <v>0</v>
      </c>
      <c r="T33" s="471">
        <v>0</v>
      </c>
      <c r="U33" s="471">
        <v>0</v>
      </c>
      <c r="V33" s="472">
        <v>0</v>
      </c>
    </row>
    <row r="34" spans="1:22" ht="39" customHeight="1">
      <c r="A34" s="213" t="s">
        <v>116</v>
      </c>
      <c r="B34" s="473">
        <v>0</v>
      </c>
      <c r="C34" s="473">
        <v>0</v>
      </c>
      <c r="D34" s="473">
        <v>0</v>
      </c>
      <c r="E34" s="473">
        <v>0</v>
      </c>
      <c r="F34" s="473">
        <v>0</v>
      </c>
      <c r="G34" s="473">
        <v>0</v>
      </c>
      <c r="H34" s="473">
        <v>0</v>
      </c>
      <c r="I34" s="473">
        <v>0</v>
      </c>
      <c r="J34" s="473">
        <v>0</v>
      </c>
      <c r="K34" s="473">
        <v>0</v>
      </c>
      <c r="L34" s="473">
        <v>0</v>
      </c>
      <c r="M34" s="473">
        <v>0</v>
      </c>
      <c r="N34" s="473">
        <v>0</v>
      </c>
      <c r="O34" s="473">
        <v>0</v>
      </c>
      <c r="P34" s="473">
        <v>0</v>
      </c>
      <c r="Q34" s="473">
        <v>0</v>
      </c>
      <c r="R34" s="473">
        <v>0</v>
      </c>
      <c r="S34" s="473">
        <v>0</v>
      </c>
      <c r="T34" s="473">
        <v>0</v>
      </c>
      <c r="U34" s="473">
        <v>0</v>
      </c>
      <c r="V34" s="474">
        <v>0</v>
      </c>
    </row>
    <row r="35" spans="1:22" ht="39" customHeight="1">
      <c r="A35" s="213" t="s">
        <v>117</v>
      </c>
      <c r="B35" s="473">
        <v>0</v>
      </c>
      <c r="C35" s="473">
        <v>0</v>
      </c>
      <c r="D35" s="473">
        <v>0</v>
      </c>
      <c r="E35" s="473">
        <v>0</v>
      </c>
      <c r="F35" s="473">
        <v>0</v>
      </c>
      <c r="G35" s="473">
        <v>-1</v>
      </c>
      <c r="H35" s="473">
        <v>0</v>
      </c>
      <c r="I35" s="473">
        <v>0</v>
      </c>
      <c r="J35" s="473">
        <v>0</v>
      </c>
      <c r="K35" s="473">
        <v>-9</v>
      </c>
      <c r="L35" s="473">
        <v>0</v>
      </c>
      <c r="M35" s="473">
        <v>0</v>
      </c>
      <c r="N35" s="473">
        <v>0</v>
      </c>
      <c r="O35" s="473">
        <v>0</v>
      </c>
      <c r="P35" s="473">
        <v>0</v>
      </c>
      <c r="Q35" s="473">
        <v>0</v>
      </c>
      <c r="R35" s="473">
        <v>0</v>
      </c>
      <c r="S35" s="473">
        <v>0</v>
      </c>
      <c r="T35" s="473">
        <v>0</v>
      </c>
      <c r="U35" s="473">
        <v>0</v>
      </c>
      <c r="V35" s="474">
        <v>0</v>
      </c>
    </row>
    <row r="36" spans="1:22" s="695" customFormat="1" ht="39" customHeight="1">
      <c r="A36" s="28" t="s">
        <v>118</v>
      </c>
      <c r="B36" s="469">
        <v>0</v>
      </c>
      <c r="C36" s="469">
        <v>0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9">
        <v>0</v>
      </c>
      <c r="P36" s="469">
        <v>0</v>
      </c>
      <c r="Q36" s="469">
        <v>0</v>
      </c>
      <c r="R36" s="469">
        <v>0</v>
      </c>
      <c r="S36" s="469">
        <v>0</v>
      </c>
      <c r="T36" s="469">
        <v>0</v>
      </c>
      <c r="U36" s="469">
        <v>0</v>
      </c>
      <c r="V36" s="470">
        <v>0</v>
      </c>
    </row>
    <row r="37" spans="1:22" ht="39" customHeight="1">
      <c r="A37" s="204" t="s">
        <v>219</v>
      </c>
      <c r="B37" s="471">
        <v>0</v>
      </c>
      <c r="C37" s="471">
        <v>0</v>
      </c>
      <c r="D37" s="471">
        <v>0</v>
      </c>
      <c r="E37" s="471">
        <v>0</v>
      </c>
      <c r="F37" s="471">
        <v>0</v>
      </c>
      <c r="G37" s="471">
        <v>0</v>
      </c>
      <c r="H37" s="471">
        <v>0</v>
      </c>
      <c r="I37" s="471">
        <v>0</v>
      </c>
      <c r="J37" s="471">
        <v>0</v>
      </c>
      <c r="K37" s="471">
        <v>0</v>
      </c>
      <c r="L37" s="471">
        <v>0</v>
      </c>
      <c r="M37" s="471">
        <v>0</v>
      </c>
      <c r="N37" s="471">
        <v>0</v>
      </c>
      <c r="O37" s="471">
        <v>0</v>
      </c>
      <c r="P37" s="471">
        <v>0</v>
      </c>
      <c r="Q37" s="471">
        <v>0</v>
      </c>
      <c r="R37" s="471">
        <v>0</v>
      </c>
      <c r="S37" s="471">
        <v>0</v>
      </c>
      <c r="T37" s="471">
        <v>0</v>
      </c>
      <c r="U37" s="471">
        <v>0</v>
      </c>
      <c r="V37" s="472">
        <v>0</v>
      </c>
    </row>
    <row r="38" spans="1:22" ht="39" customHeight="1">
      <c r="A38" s="213" t="s">
        <v>128</v>
      </c>
      <c r="B38" s="184">
        <v>0</v>
      </c>
      <c r="C38" s="473">
        <v>0</v>
      </c>
      <c r="D38" s="473">
        <v>0</v>
      </c>
      <c r="E38" s="473">
        <v>0</v>
      </c>
      <c r="F38" s="473">
        <v>0</v>
      </c>
      <c r="G38" s="473">
        <v>0</v>
      </c>
      <c r="H38" s="473">
        <v>0</v>
      </c>
      <c r="I38" s="473">
        <v>0</v>
      </c>
      <c r="J38" s="473">
        <v>0</v>
      </c>
      <c r="K38" s="473">
        <v>0</v>
      </c>
      <c r="L38" s="473">
        <v>0</v>
      </c>
      <c r="M38" s="473">
        <v>28</v>
      </c>
      <c r="N38" s="473">
        <v>0</v>
      </c>
      <c r="O38" s="473">
        <v>0</v>
      </c>
      <c r="P38" s="473">
        <v>0</v>
      </c>
      <c r="Q38" s="473">
        <v>0</v>
      </c>
      <c r="R38" s="473">
        <v>0</v>
      </c>
      <c r="S38" s="473">
        <v>0</v>
      </c>
      <c r="T38" s="473">
        <v>0</v>
      </c>
      <c r="U38" s="473">
        <v>0</v>
      </c>
      <c r="V38" s="474">
        <v>0</v>
      </c>
    </row>
    <row r="39" spans="1:22" ht="39" customHeight="1">
      <c r="A39" s="213" t="s">
        <v>129</v>
      </c>
      <c r="B39" s="471">
        <v>0</v>
      </c>
      <c r="C39" s="471">
        <v>0</v>
      </c>
      <c r="D39" s="471">
        <v>0</v>
      </c>
      <c r="E39" s="471">
        <v>0</v>
      </c>
      <c r="F39" s="471">
        <v>0</v>
      </c>
      <c r="G39" s="471">
        <v>0</v>
      </c>
      <c r="H39" s="471">
        <v>0</v>
      </c>
      <c r="I39" s="471">
        <v>0</v>
      </c>
      <c r="J39" s="471">
        <v>0</v>
      </c>
      <c r="K39" s="471">
        <v>0</v>
      </c>
      <c r="L39" s="471">
        <v>0</v>
      </c>
      <c r="M39" s="471">
        <v>9</v>
      </c>
      <c r="N39" s="471">
        <v>0</v>
      </c>
      <c r="O39" s="471">
        <v>0</v>
      </c>
      <c r="P39" s="471">
        <v>0</v>
      </c>
      <c r="Q39" s="471">
        <v>0</v>
      </c>
      <c r="R39" s="471">
        <v>0</v>
      </c>
      <c r="S39" s="471">
        <v>0</v>
      </c>
      <c r="T39" s="471">
        <v>0</v>
      </c>
      <c r="U39" s="471">
        <v>0</v>
      </c>
      <c r="V39" s="472">
        <v>0</v>
      </c>
    </row>
    <row r="40" spans="1:22" ht="39" customHeight="1">
      <c r="A40" s="213" t="s">
        <v>217</v>
      </c>
      <c r="B40" s="184">
        <v>0</v>
      </c>
      <c r="C40" s="473">
        <v>0</v>
      </c>
      <c r="D40" s="473">
        <v>0</v>
      </c>
      <c r="E40" s="473">
        <v>0</v>
      </c>
      <c r="F40" s="473">
        <v>0</v>
      </c>
      <c r="G40" s="473">
        <v>0</v>
      </c>
      <c r="H40" s="473">
        <v>0</v>
      </c>
      <c r="I40" s="473">
        <v>0</v>
      </c>
      <c r="J40" s="473">
        <v>0</v>
      </c>
      <c r="K40" s="473">
        <v>0</v>
      </c>
      <c r="L40" s="473">
        <v>0</v>
      </c>
      <c r="M40" s="473">
        <v>0</v>
      </c>
      <c r="N40" s="473">
        <v>0</v>
      </c>
      <c r="O40" s="473">
        <v>0</v>
      </c>
      <c r="P40" s="473">
        <v>0</v>
      </c>
      <c r="Q40" s="473">
        <v>0</v>
      </c>
      <c r="R40" s="473">
        <v>0</v>
      </c>
      <c r="S40" s="473">
        <v>0</v>
      </c>
      <c r="T40" s="473">
        <v>0</v>
      </c>
      <c r="U40" s="473">
        <v>0</v>
      </c>
      <c r="V40" s="474">
        <v>0</v>
      </c>
    </row>
    <row r="41" spans="1:22" ht="39" customHeight="1" thickBot="1">
      <c r="A41" s="694" t="s">
        <v>218</v>
      </c>
      <c r="B41" s="475">
        <v>0</v>
      </c>
      <c r="C41" s="475">
        <v>0</v>
      </c>
      <c r="D41" s="475">
        <v>0</v>
      </c>
      <c r="E41" s="475">
        <v>0</v>
      </c>
      <c r="F41" s="475">
        <v>0</v>
      </c>
      <c r="G41" s="475">
        <v>0</v>
      </c>
      <c r="H41" s="475">
        <v>0</v>
      </c>
      <c r="I41" s="475">
        <v>0</v>
      </c>
      <c r="J41" s="475">
        <v>0</v>
      </c>
      <c r="K41" s="475">
        <v>0</v>
      </c>
      <c r="L41" s="475">
        <v>0</v>
      </c>
      <c r="M41" s="475">
        <v>0</v>
      </c>
      <c r="N41" s="475">
        <v>0</v>
      </c>
      <c r="O41" s="475">
        <v>0</v>
      </c>
      <c r="P41" s="475">
        <v>0</v>
      </c>
      <c r="Q41" s="475">
        <v>0</v>
      </c>
      <c r="R41" s="475">
        <v>0</v>
      </c>
      <c r="S41" s="475">
        <v>0</v>
      </c>
      <c r="T41" s="475">
        <v>0</v>
      </c>
      <c r="U41" s="475">
        <v>0</v>
      </c>
      <c r="V41" s="476">
        <v>0</v>
      </c>
    </row>
    <row r="42" spans="1:22" ht="39" customHeight="1" thickBot="1">
      <c r="A42" s="81" t="s">
        <v>64</v>
      </c>
      <c r="B42" s="477">
        <v>0</v>
      </c>
      <c r="C42" s="477">
        <v>0</v>
      </c>
      <c r="D42" s="477">
        <v>0</v>
      </c>
      <c r="E42" s="477">
        <v>-92</v>
      </c>
      <c r="F42" s="477">
        <v>216</v>
      </c>
      <c r="G42" s="477">
        <v>5</v>
      </c>
      <c r="H42" s="477">
        <v>10</v>
      </c>
      <c r="I42" s="477">
        <v>1</v>
      </c>
      <c r="J42" s="477">
        <v>-100</v>
      </c>
      <c r="K42" s="477">
        <v>-3</v>
      </c>
      <c r="L42" s="477">
        <v>-265521000</v>
      </c>
      <c r="M42" s="477">
        <v>57</v>
      </c>
      <c r="N42" s="477">
        <v>0</v>
      </c>
      <c r="O42" s="477">
        <v>144</v>
      </c>
      <c r="P42" s="477">
        <v>637753055</v>
      </c>
      <c r="Q42" s="477">
        <v>144</v>
      </c>
      <c r="R42" s="477">
        <v>522614130</v>
      </c>
      <c r="S42" s="477">
        <v>0</v>
      </c>
      <c r="T42" s="477">
        <v>0</v>
      </c>
      <c r="U42" s="477">
        <v>144</v>
      </c>
      <c r="V42" s="478">
        <v>522614130</v>
      </c>
    </row>
    <row r="43" spans="1:22" ht="59.25" customHeight="1">
      <c r="A43" s="28" t="s">
        <v>80</v>
      </c>
      <c r="B43" s="479">
        <v>0</v>
      </c>
      <c r="C43" s="479">
        <v>0</v>
      </c>
      <c r="D43" s="479">
        <v>0</v>
      </c>
      <c r="E43" s="479">
        <v>0</v>
      </c>
      <c r="F43" s="479">
        <v>0</v>
      </c>
      <c r="G43" s="479">
        <v>0</v>
      </c>
      <c r="H43" s="479">
        <v>0</v>
      </c>
      <c r="I43" s="479">
        <v>0</v>
      </c>
      <c r="J43" s="479">
        <v>0</v>
      </c>
      <c r="K43" s="479">
        <v>0</v>
      </c>
      <c r="L43" s="479">
        <v>0</v>
      </c>
      <c r="M43" s="479">
        <v>4</v>
      </c>
      <c r="N43" s="479">
        <v>0</v>
      </c>
      <c r="O43" s="479">
        <v>0</v>
      </c>
      <c r="P43" s="479">
        <v>0</v>
      </c>
      <c r="Q43" s="479">
        <v>0</v>
      </c>
      <c r="R43" s="479">
        <v>0</v>
      </c>
      <c r="S43" s="479">
        <v>0</v>
      </c>
      <c r="T43" s="479">
        <v>0</v>
      </c>
      <c r="U43" s="479">
        <v>0</v>
      </c>
      <c r="V43" s="480">
        <v>0</v>
      </c>
    </row>
    <row r="44" spans="1:22" ht="59.25" customHeight="1">
      <c r="A44" s="204" t="s">
        <v>124</v>
      </c>
      <c r="B44" s="479">
        <v>0</v>
      </c>
      <c r="C44" s="479">
        <v>0</v>
      </c>
      <c r="D44" s="479">
        <v>0</v>
      </c>
      <c r="E44" s="479">
        <v>-2</v>
      </c>
      <c r="F44" s="479">
        <v>0</v>
      </c>
      <c r="G44" s="479">
        <v>0</v>
      </c>
      <c r="H44" s="479">
        <v>0</v>
      </c>
      <c r="I44" s="479">
        <v>0</v>
      </c>
      <c r="J44" s="479">
        <v>0</v>
      </c>
      <c r="K44" s="479">
        <v>-5</v>
      </c>
      <c r="L44" s="479">
        <v>-193007000</v>
      </c>
      <c r="M44" s="479">
        <v>2</v>
      </c>
      <c r="N44" s="479">
        <v>0</v>
      </c>
      <c r="O44" s="479">
        <v>0</v>
      </c>
      <c r="P44" s="479">
        <v>0</v>
      </c>
      <c r="Q44" s="479">
        <v>0</v>
      </c>
      <c r="R44" s="479">
        <v>0</v>
      </c>
      <c r="S44" s="479">
        <v>0</v>
      </c>
      <c r="T44" s="479">
        <v>0</v>
      </c>
      <c r="U44" s="479">
        <v>0</v>
      </c>
      <c r="V44" s="480">
        <v>0</v>
      </c>
    </row>
    <row r="45" spans="1:22" ht="59.25" customHeight="1">
      <c r="A45" s="25" t="s">
        <v>81</v>
      </c>
      <c r="B45" s="479">
        <v>0</v>
      </c>
      <c r="C45" s="479">
        <v>0</v>
      </c>
      <c r="D45" s="479">
        <v>0</v>
      </c>
      <c r="E45" s="479">
        <v>0</v>
      </c>
      <c r="F45" s="479">
        <v>0</v>
      </c>
      <c r="G45" s="479">
        <v>0</v>
      </c>
      <c r="H45" s="479">
        <v>0</v>
      </c>
      <c r="I45" s="479">
        <v>0</v>
      </c>
      <c r="J45" s="479">
        <v>0</v>
      </c>
      <c r="K45" s="479">
        <v>0</v>
      </c>
      <c r="L45" s="479">
        <v>0</v>
      </c>
      <c r="M45" s="479">
        <v>0</v>
      </c>
      <c r="N45" s="479">
        <v>0</v>
      </c>
      <c r="O45" s="479">
        <v>85</v>
      </c>
      <c r="P45" s="479">
        <v>108435055</v>
      </c>
      <c r="Q45" s="479">
        <v>85</v>
      </c>
      <c r="R45" s="479">
        <v>103818130</v>
      </c>
      <c r="S45" s="479">
        <v>0</v>
      </c>
      <c r="T45" s="479">
        <v>0</v>
      </c>
      <c r="U45" s="479">
        <v>85</v>
      </c>
      <c r="V45" s="480">
        <v>103818130</v>
      </c>
    </row>
    <row r="46" spans="1:22" ht="42.75" customHeight="1">
      <c r="A46" s="29" t="s">
        <v>60</v>
      </c>
      <c r="B46" s="479">
        <v>0</v>
      </c>
      <c r="C46" s="479">
        <v>0</v>
      </c>
      <c r="D46" s="479">
        <v>0</v>
      </c>
      <c r="E46" s="479">
        <v>-20</v>
      </c>
      <c r="F46" s="479">
        <v>20</v>
      </c>
      <c r="G46" s="479">
        <v>0</v>
      </c>
      <c r="H46" s="479">
        <v>2</v>
      </c>
      <c r="I46" s="479">
        <v>1</v>
      </c>
      <c r="J46" s="479">
        <v>2</v>
      </c>
      <c r="K46" s="479">
        <v>5</v>
      </c>
      <c r="L46" s="479">
        <v>0</v>
      </c>
      <c r="M46" s="479">
        <v>23</v>
      </c>
      <c r="N46" s="479">
        <v>0</v>
      </c>
      <c r="O46" s="479">
        <v>33</v>
      </c>
      <c r="P46" s="479">
        <v>286201000</v>
      </c>
      <c r="Q46" s="479">
        <v>33</v>
      </c>
      <c r="R46" s="479">
        <v>223908000</v>
      </c>
      <c r="S46" s="479">
        <v>0</v>
      </c>
      <c r="T46" s="479">
        <v>0</v>
      </c>
      <c r="U46" s="479">
        <v>33</v>
      </c>
      <c r="V46" s="480">
        <v>223908000</v>
      </c>
    </row>
    <row r="47" spans="1:22" ht="30" customHeight="1">
      <c r="A47" s="29" t="s">
        <v>61</v>
      </c>
      <c r="B47" s="479">
        <v>0</v>
      </c>
      <c r="C47" s="479">
        <v>0</v>
      </c>
      <c r="D47" s="479">
        <v>0</v>
      </c>
      <c r="E47" s="479">
        <v>-53</v>
      </c>
      <c r="F47" s="479">
        <v>114</v>
      </c>
      <c r="G47" s="479">
        <v>0</v>
      </c>
      <c r="H47" s="479">
        <v>2</v>
      </c>
      <c r="I47" s="479">
        <v>0</v>
      </c>
      <c r="J47" s="479">
        <v>-110</v>
      </c>
      <c r="K47" s="479">
        <v>-1</v>
      </c>
      <c r="L47" s="479">
        <v>-44237000</v>
      </c>
      <c r="M47" s="479">
        <v>16</v>
      </c>
      <c r="N47" s="479">
        <v>0</v>
      </c>
      <c r="O47" s="479">
        <v>18</v>
      </c>
      <c r="P47" s="479">
        <v>151334000</v>
      </c>
      <c r="Q47" s="479">
        <v>18</v>
      </c>
      <c r="R47" s="479">
        <v>117165000</v>
      </c>
      <c r="S47" s="479">
        <v>0</v>
      </c>
      <c r="T47" s="479">
        <v>0</v>
      </c>
      <c r="U47" s="479">
        <v>18</v>
      </c>
      <c r="V47" s="480">
        <v>117165000</v>
      </c>
    </row>
    <row r="48" spans="1:22" ht="30" customHeight="1">
      <c r="A48" s="29" t="s">
        <v>62</v>
      </c>
      <c r="B48" s="479">
        <v>0</v>
      </c>
      <c r="C48" s="479">
        <v>0</v>
      </c>
      <c r="D48" s="479">
        <v>0</v>
      </c>
      <c r="E48" s="479">
        <v>-25</v>
      </c>
      <c r="F48" s="479">
        <v>68</v>
      </c>
      <c r="G48" s="479">
        <v>6</v>
      </c>
      <c r="H48" s="479">
        <v>5</v>
      </c>
      <c r="I48" s="479">
        <v>0</v>
      </c>
      <c r="J48" s="479">
        <v>6</v>
      </c>
      <c r="K48" s="479">
        <v>-1</v>
      </c>
      <c r="L48" s="479">
        <v>-36106000</v>
      </c>
      <c r="M48" s="479">
        <v>3</v>
      </c>
      <c r="N48" s="479">
        <v>0</v>
      </c>
      <c r="O48" s="479">
        <v>8</v>
      </c>
      <c r="P48" s="479">
        <v>74907000</v>
      </c>
      <c r="Q48" s="479">
        <v>8</v>
      </c>
      <c r="R48" s="479">
        <v>77723000</v>
      </c>
      <c r="S48" s="479">
        <v>0</v>
      </c>
      <c r="T48" s="479">
        <v>0</v>
      </c>
      <c r="U48" s="479">
        <v>8</v>
      </c>
      <c r="V48" s="480">
        <v>77723000</v>
      </c>
    </row>
    <row r="49" spans="1:22" ht="30" customHeight="1" thickBot="1">
      <c r="A49" s="83" t="s">
        <v>63</v>
      </c>
      <c r="B49" s="481">
        <v>0</v>
      </c>
      <c r="C49" s="481">
        <v>0</v>
      </c>
      <c r="D49" s="481">
        <v>0</v>
      </c>
      <c r="E49" s="481">
        <v>8</v>
      </c>
      <c r="F49" s="481">
        <v>14</v>
      </c>
      <c r="G49" s="481">
        <v>-1</v>
      </c>
      <c r="H49" s="481">
        <v>1</v>
      </c>
      <c r="I49" s="481">
        <v>0</v>
      </c>
      <c r="J49" s="481">
        <v>2</v>
      </c>
      <c r="K49" s="481">
        <v>-1</v>
      </c>
      <c r="L49" s="481">
        <v>7829000</v>
      </c>
      <c r="M49" s="481">
        <v>9</v>
      </c>
      <c r="N49" s="481">
        <v>0</v>
      </c>
      <c r="O49" s="481">
        <v>0</v>
      </c>
      <c r="P49" s="481">
        <v>16876000</v>
      </c>
      <c r="Q49" s="481">
        <v>0</v>
      </c>
      <c r="R49" s="481">
        <v>0</v>
      </c>
      <c r="S49" s="481">
        <v>0</v>
      </c>
      <c r="T49" s="481">
        <v>0</v>
      </c>
      <c r="U49" s="481">
        <v>0</v>
      </c>
      <c r="V49" s="482">
        <v>0</v>
      </c>
    </row>
    <row r="50" spans="1:22" ht="30" customHeight="1" thickBot="1">
      <c r="A50" s="20" t="s">
        <v>84</v>
      </c>
      <c r="B50" s="477">
        <v>1</v>
      </c>
      <c r="C50" s="477">
        <v>0</v>
      </c>
      <c r="D50" s="477">
        <v>0</v>
      </c>
      <c r="E50" s="477">
        <v>-30</v>
      </c>
      <c r="F50" s="477">
        <v>3</v>
      </c>
      <c r="G50" s="477">
        <v>15</v>
      </c>
      <c r="H50" s="477">
        <v>3</v>
      </c>
      <c r="I50" s="477">
        <v>0</v>
      </c>
      <c r="J50" s="477">
        <v>-14</v>
      </c>
      <c r="K50" s="477">
        <v>394</v>
      </c>
      <c r="L50" s="477">
        <v>1193226000</v>
      </c>
      <c r="M50" s="477">
        <v>0</v>
      </c>
      <c r="N50" s="477">
        <v>0</v>
      </c>
      <c r="O50" s="477">
        <v>9</v>
      </c>
      <c r="P50" s="477">
        <v>60012334</v>
      </c>
      <c r="Q50" s="477">
        <v>9</v>
      </c>
      <c r="R50" s="477">
        <v>38373403</v>
      </c>
      <c r="S50" s="477">
        <v>0</v>
      </c>
      <c r="T50" s="477">
        <v>0</v>
      </c>
      <c r="U50" s="477">
        <v>9</v>
      </c>
      <c r="V50" s="478">
        <v>38373403</v>
      </c>
    </row>
    <row r="51" spans="1:22" ht="30" customHeight="1">
      <c r="A51" s="217" t="s">
        <v>67</v>
      </c>
      <c r="B51" s="483">
        <v>0</v>
      </c>
      <c r="C51" s="484">
        <v>0</v>
      </c>
      <c r="D51" s="484">
        <v>0</v>
      </c>
      <c r="E51" s="484">
        <v>0</v>
      </c>
      <c r="F51" s="484">
        <v>0</v>
      </c>
      <c r="G51" s="484">
        <v>0</v>
      </c>
      <c r="H51" s="484">
        <v>0</v>
      </c>
      <c r="I51" s="484">
        <v>0</v>
      </c>
      <c r="J51" s="484">
        <v>0</v>
      </c>
      <c r="K51" s="484">
        <v>0</v>
      </c>
      <c r="L51" s="484">
        <v>0</v>
      </c>
      <c r="M51" s="484">
        <v>0</v>
      </c>
      <c r="N51" s="484">
        <v>0</v>
      </c>
      <c r="O51" s="484">
        <v>9</v>
      </c>
      <c r="P51" s="484">
        <v>60012334</v>
      </c>
      <c r="Q51" s="484">
        <v>9</v>
      </c>
      <c r="R51" s="484">
        <v>38373403</v>
      </c>
      <c r="S51" s="484">
        <v>0</v>
      </c>
      <c r="T51" s="484">
        <v>0</v>
      </c>
      <c r="U51" s="484">
        <v>9</v>
      </c>
      <c r="V51" s="485">
        <v>38373403</v>
      </c>
    </row>
    <row r="52" spans="1:22" ht="42.75" customHeight="1" thickBot="1">
      <c r="A52" s="218" t="s">
        <v>125</v>
      </c>
      <c r="B52" s="463">
        <v>1</v>
      </c>
      <c r="C52" s="486">
        <v>0</v>
      </c>
      <c r="D52" s="486">
        <v>0</v>
      </c>
      <c r="E52" s="486">
        <v>-30</v>
      </c>
      <c r="F52" s="486">
        <v>3</v>
      </c>
      <c r="G52" s="486">
        <v>15</v>
      </c>
      <c r="H52" s="486">
        <v>3</v>
      </c>
      <c r="I52" s="486">
        <v>0</v>
      </c>
      <c r="J52" s="486">
        <v>-14</v>
      </c>
      <c r="K52" s="486">
        <v>394</v>
      </c>
      <c r="L52" s="486">
        <v>1193226000</v>
      </c>
      <c r="M52" s="486">
        <v>0</v>
      </c>
      <c r="N52" s="486">
        <v>0</v>
      </c>
      <c r="O52" s="486">
        <v>0</v>
      </c>
      <c r="P52" s="486">
        <v>0</v>
      </c>
      <c r="Q52" s="486">
        <v>0</v>
      </c>
      <c r="R52" s="486">
        <v>0</v>
      </c>
      <c r="S52" s="486">
        <v>0</v>
      </c>
      <c r="T52" s="486">
        <v>0</v>
      </c>
      <c r="U52" s="486">
        <v>0</v>
      </c>
      <c r="V52" s="487">
        <v>0</v>
      </c>
    </row>
    <row r="53" spans="1:22" ht="42.75" customHeight="1" thickBot="1">
      <c r="A53" s="20" t="s">
        <v>85</v>
      </c>
      <c r="B53" s="477">
        <v>0</v>
      </c>
      <c r="C53" s="477">
        <v>0</v>
      </c>
      <c r="D53" s="477">
        <v>0</v>
      </c>
      <c r="E53" s="477">
        <v>0</v>
      </c>
      <c r="F53" s="477">
        <v>0</v>
      </c>
      <c r="G53" s="477">
        <v>0</v>
      </c>
      <c r="H53" s="477">
        <v>0</v>
      </c>
      <c r="I53" s="477">
        <v>0</v>
      </c>
      <c r="J53" s="477">
        <v>0</v>
      </c>
      <c r="K53" s="477">
        <v>0</v>
      </c>
      <c r="L53" s="477">
        <v>0</v>
      </c>
      <c r="M53" s="477">
        <v>4</v>
      </c>
      <c r="N53" s="477">
        <v>40132500</v>
      </c>
      <c r="O53" s="477">
        <v>0</v>
      </c>
      <c r="P53" s="477">
        <v>0</v>
      </c>
      <c r="Q53" s="477">
        <v>0</v>
      </c>
      <c r="R53" s="477">
        <v>0</v>
      </c>
      <c r="S53" s="477">
        <v>0</v>
      </c>
      <c r="T53" s="477">
        <v>0</v>
      </c>
      <c r="U53" s="477">
        <v>0</v>
      </c>
      <c r="V53" s="478">
        <v>0</v>
      </c>
    </row>
    <row r="54" spans="1:22" ht="28.5" customHeight="1">
      <c r="A54" s="288" t="s">
        <v>136</v>
      </c>
      <c r="B54" s="488">
        <v>0</v>
      </c>
      <c r="C54" s="489">
        <v>0</v>
      </c>
      <c r="D54" s="489">
        <v>0</v>
      </c>
      <c r="E54" s="489">
        <v>0</v>
      </c>
      <c r="F54" s="489">
        <v>0</v>
      </c>
      <c r="G54" s="489">
        <v>0</v>
      </c>
      <c r="H54" s="489">
        <v>0</v>
      </c>
      <c r="I54" s="489">
        <v>0</v>
      </c>
      <c r="J54" s="489">
        <v>0</v>
      </c>
      <c r="K54" s="489">
        <v>0</v>
      </c>
      <c r="L54" s="489">
        <v>0</v>
      </c>
      <c r="M54" s="489">
        <v>0</v>
      </c>
      <c r="N54" s="489">
        <v>0</v>
      </c>
      <c r="O54" s="489">
        <v>0</v>
      </c>
      <c r="P54" s="489">
        <v>0</v>
      </c>
      <c r="Q54" s="489">
        <v>0</v>
      </c>
      <c r="R54" s="489">
        <v>0</v>
      </c>
      <c r="S54" s="489">
        <v>0</v>
      </c>
      <c r="T54" s="489">
        <v>0</v>
      </c>
      <c r="U54" s="489">
        <v>0</v>
      </c>
      <c r="V54" s="490">
        <v>0</v>
      </c>
    </row>
    <row r="55" spans="1:22" ht="28.5" customHeight="1">
      <c r="A55" s="287" t="s">
        <v>65</v>
      </c>
      <c r="B55" s="491">
        <v>0</v>
      </c>
      <c r="C55" s="492">
        <v>0</v>
      </c>
      <c r="D55" s="492">
        <v>0</v>
      </c>
      <c r="E55" s="492">
        <v>0</v>
      </c>
      <c r="F55" s="492">
        <v>0</v>
      </c>
      <c r="G55" s="492">
        <v>0</v>
      </c>
      <c r="H55" s="492">
        <v>0</v>
      </c>
      <c r="I55" s="492">
        <v>0</v>
      </c>
      <c r="J55" s="492">
        <v>0</v>
      </c>
      <c r="K55" s="492">
        <v>0</v>
      </c>
      <c r="L55" s="492">
        <v>0</v>
      </c>
      <c r="M55" s="492">
        <v>2</v>
      </c>
      <c r="N55" s="492">
        <v>14632500</v>
      </c>
      <c r="O55" s="492">
        <v>0</v>
      </c>
      <c r="P55" s="492">
        <v>0</v>
      </c>
      <c r="Q55" s="492">
        <v>0</v>
      </c>
      <c r="R55" s="492">
        <v>0</v>
      </c>
      <c r="S55" s="492">
        <v>0</v>
      </c>
      <c r="T55" s="492">
        <v>0</v>
      </c>
      <c r="U55" s="492">
        <v>0</v>
      </c>
      <c r="V55" s="493">
        <v>0</v>
      </c>
    </row>
    <row r="56" spans="1:22" ht="46.5" customHeight="1" thickBot="1">
      <c r="A56" s="446" t="s">
        <v>66</v>
      </c>
      <c r="B56" s="494">
        <v>0</v>
      </c>
      <c r="C56" s="495">
        <v>0</v>
      </c>
      <c r="D56" s="495">
        <v>0</v>
      </c>
      <c r="E56" s="495">
        <v>0</v>
      </c>
      <c r="F56" s="495">
        <v>0</v>
      </c>
      <c r="G56" s="495">
        <v>0</v>
      </c>
      <c r="H56" s="495">
        <v>0</v>
      </c>
      <c r="I56" s="495">
        <v>0</v>
      </c>
      <c r="J56" s="495">
        <v>0</v>
      </c>
      <c r="K56" s="495">
        <v>0</v>
      </c>
      <c r="L56" s="495">
        <v>0</v>
      </c>
      <c r="M56" s="495">
        <v>2</v>
      </c>
      <c r="N56" s="495">
        <v>25500000</v>
      </c>
      <c r="O56" s="495">
        <v>0</v>
      </c>
      <c r="P56" s="495">
        <v>0</v>
      </c>
      <c r="Q56" s="495">
        <v>0</v>
      </c>
      <c r="R56" s="495">
        <v>0</v>
      </c>
      <c r="S56" s="495">
        <v>0</v>
      </c>
      <c r="T56" s="495">
        <v>0</v>
      </c>
      <c r="U56" s="496">
        <v>0</v>
      </c>
      <c r="V56" s="497">
        <v>0</v>
      </c>
    </row>
    <row r="57" spans="1:22" ht="19.5" thickBot="1">
      <c r="A57" s="88" t="s">
        <v>71</v>
      </c>
      <c r="B57" s="498">
        <v>3604</v>
      </c>
      <c r="C57" s="498">
        <v>41674500</v>
      </c>
      <c r="D57" s="498">
        <v>0</v>
      </c>
      <c r="E57" s="498">
        <v>534</v>
      </c>
      <c r="F57" s="498">
        <v>210</v>
      </c>
      <c r="G57" s="498">
        <v>19</v>
      </c>
      <c r="H57" s="498">
        <v>19</v>
      </c>
      <c r="I57" s="498">
        <v>5</v>
      </c>
      <c r="J57" s="498">
        <v>643</v>
      </c>
      <c r="K57" s="498">
        <v>385</v>
      </c>
      <c r="L57" s="498">
        <v>637747378</v>
      </c>
      <c r="M57" s="498">
        <v>3708</v>
      </c>
      <c r="N57" s="498">
        <v>3722552568</v>
      </c>
      <c r="O57" s="498">
        <v>1727</v>
      </c>
      <c r="P57" s="498">
        <v>1433751221</v>
      </c>
      <c r="Q57" s="498">
        <v>1482</v>
      </c>
      <c r="R57" s="498">
        <v>889202832</v>
      </c>
      <c r="S57" s="498">
        <v>0</v>
      </c>
      <c r="T57" s="498">
        <v>0</v>
      </c>
      <c r="U57" s="519">
        <v>1727</v>
      </c>
      <c r="V57" s="499">
        <v>996189826</v>
      </c>
    </row>
    <row r="64" ht="15.75" customHeight="1"/>
    <row r="68" ht="15" customHeight="1"/>
    <row r="76" ht="15" customHeight="1"/>
    <row r="80" ht="15" customHeight="1"/>
    <row r="84" ht="15" customHeight="1"/>
    <row r="88" ht="15" customHeight="1"/>
    <row r="92" ht="15.75" customHeight="1"/>
    <row r="105" ht="15" customHeight="1"/>
    <row r="109" ht="15.75" customHeight="1"/>
    <row r="114" ht="15" customHeight="1"/>
    <row r="118" ht="15" customHeight="1"/>
    <row r="126" ht="15" customHeight="1"/>
    <row r="139" ht="15.75" customHeight="1"/>
    <row r="143" ht="15.75" customHeight="1"/>
    <row r="144" ht="15" customHeight="1"/>
    <row r="147" ht="15.75" customHeight="1"/>
    <row r="148" ht="15" customHeight="1"/>
  </sheetData>
  <sheetProtection/>
  <mergeCells count="14">
    <mergeCell ref="S1:T1"/>
    <mergeCell ref="U1:V1"/>
    <mergeCell ref="Q1:R1"/>
    <mergeCell ref="F1:F2"/>
    <mergeCell ref="H1:H2"/>
    <mergeCell ref="J1:J2"/>
    <mergeCell ref="I1:I2"/>
    <mergeCell ref="K1:L1"/>
    <mergeCell ref="O1:P1"/>
    <mergeCell ref="G1:G2"/>
    <mergeCell ref="A1:A2"/>
    <mergeCell ref="E1:E2"/>
    <mergeCell ref="M1:N1"/>
    <mergeCell ref="B1:D1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6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3.140625" style="44" customWidth="1"/>
    <col min="2" max="2" width="12.7109375" style="38" customWidth="1"/>
    <col min="3" max="3" width="19.28125" style="38" customWidth="1"/>
    <col min="4" max="4" width="11.57421875" style="38" customWidth="1"/>
    <col min="5" max="5" width="12.57421875" style="38" customWidth="1"/>
    <col min="6" max="6" width="8.7109375" style="38" customWidth="1"/>
    <col min="7" max="7" width="21.8515625" style="38" customWidth="1"/>
    <col min="8" max="8" width="10.140625" style="38" customWidth="1"/>
    <col min="9" max="9" width="19.7109375" style="38" customWidth="1"/>
    <col min="10" max="10" width="20.140625" style="37" customWidth="1"/>
    <col min="11" max="37" width="19.28125" style="37" customWidth="1"/>
    <col min="38" max="16384" width="9.140625" style="38" customWidth="1"/>
  </cols>
  <sheetData>
    <row r="1" spans="1:35" ht="15.75" customHeight="1">
      <c r="A1" s="760" t="s">
        <v>225</v>
      </c>
      <c r="B1" s="817" t="s">
        <v>94</v>
      </c>
      <c r="C1" s="815"/>
      <c r="D1" s="814" t="s">
        <v>96</v>
      </c>
      <c r="E1" s="814" t="s">
        <v>4</v>
      </c>
      <c r="F1" s="814" t="s">
        <v>162</v>
      </c>
      <c r="G1" s="814"/>
      <c r="H1" s="815" t="s">
        <v>163</v>
      </c>
      <c r="I1" s="81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48.75" customHeight="1" thickBot="1">
      <c r="A2" s="761"/>
      <c r="B2" s="90" t="s">
        <v>12</v>
      </c>
      <c r="C2" s="91" t="s">
        <v>15</v>
      </c>
      <c r="D2" s="818"/>
      <c r="E2" s="818"/>
      <c r="F2" s="90" t="s">
        <v>12</v>
      </c>
      <c r="G2" s="91" t="s">
        <v>15</v>
      </c>
      <c r="H2" s="90" t="s">
        <v>12</v>
      </c>
      <c r="I2" s="92" t="s">
        <v>15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7" s="46" customFormat="1" ht="25.5">
      <c r="A3" s="189" t="s">
        <v>17</v>
      </c>
      <c r="B3" s="93">
        <v>336</v>
      </c>
      <c r="C3" s="95">
        <v>9602443000</v>
      </c>
      <c r="D3" s="95">
        <v>8</v>
      </c>
      <c r="E3" s="95">
        <v>5</v>
      </c>
      <c r="F3" s="95">
        <v>321</v>
      </c>
      <c r="G3" s="95">
        <v>9543125782</v>
      </c>
      <c r="H3" s="55">
        <v>157</v>
      </c>
      <c r="I3" s="199">
        <v>6331176000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43"/>
      <c r="AK3" s="43"/>
    </row>
    <row r="4" spans="1:37" s="44" customFormat="1" ht="25.5">
      <c r="A4" s="190" t="s">
        <v>19</v>
      </c>
      <c r="B4" s="192">
        <v>429</v>
      </c>
      <c r="C4" s="98">
        <v>14552465000</v>
      </c>
      <c r="D4" s="98">
        <v>11</v>
      </c>
      <c r="E4" s="98">
        <v>8</v>
      </c>
      <c r="F4" s="98">
        <v>408</v>
      </c>
      <c r="G4" s="98">
        <v>13821101481</v>
      </c>
      <c r="H4" s="193">
        <v>277</v>
      </c>
      <c r="I4" s="200">
        <v>8038593000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43"/>
      <c r="AK4" s="43"/>
    </row>
    <row r="5" spans="1:37" s="44" customFormat="1" ht="14.25">
      <c r="A5" s="190" t="s">
        <v>38</v>
      </c>
      <c r="B5" s="192">
        <v>66</v>
      </c>
      <c r="C5" s="98">
        <v>1373828000</v>
      </c>
      <c r="D5" s="98">
        <v>8</v>
      </c>
      <c r="E5" s="98">
        <v>0</v>
      </c>
      <c r="F5" s="98">
        <v>56</v>
      </c>
      <c r="G5" s="98">
        <v>1059484432</v>
      </c>
      <c r="H5" s="193">
        <v>29</v>
      </c>
      <c r="I5" s="200">
        <v>631281000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43"/>
      <c r="AK5" s="43"/>
    </row>
    <row r="6" spans="1:37" s="44" customFormat="1" ht="38.25">
      <c r="A6" s="190" t="s">
        <v>42</v>
      </c>
      <c r="B6" s="192">
        <v>163</v>
      </c>
      <c r="C6" s="98">
        <v>1836870000</v>
      </c>
      <c r="D6" s="98">
        <v>3</v>
      </c>
      <c r="E6" s="98">
        <v>5</v>
      </c>
      <c r="F6" s="98">
        <v>154</v>
      </c>
      <c r="G6" s="98">
        <v>1666745713</v>
      </c>
      <c r="H6" s="193">
        <v>128</v>
      </c>
      <c r="I6" s="200">
        <v>1429073000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43"/>
      <c r="AK6" s="43"/>
    </row>
    <row r="7" spans="1:37" s="44" customFormat="1" ht="25.5">
      <c r="A7" s="190" t="s">
        <v>44</v>
      </c>
      <c r="B7" s="192">
        <v>222</v>
      </c>
      <c r="C7" s="98">
        <v>5933661000</v>
      </c>
      <c r="D7" s="98">
        <v>3</v>
      </c>
      <c r="E7" s="98">
        <v>7</v>
      </c>
      <c r="F7" s="98">
        <v>212</v>
      </c>
      <c r="G7" s="98">
        <v>5796855293</v>
      </c>
      <c r="H7" s="193">
        <v>161</v>
      </c>
      <c r="I7" s="200">
        <v>4153033715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43"/>
      <c r="AK7" s="43"/>
    </row>
    <row r="8" spans="1:37" s="44" customFormat="1" ht="63.75">
      <c r="A8" s="206" t="s">
        <v>119</v>
      </c>
      <c r="B8" s="207">
        <v>92</v>
      </c>
      <c r="C8" s="208">
        <v>866823000</v>
      </c>
      <c r="D8" s="208">
        <v>7</v>
      </c>
      <c r="E8" s="208">
        <v>2</v>
      </c>
      <c r="F8" s="208">
        <v>83</v>
      </c>
      <c r="G8" s="208">
        <v>816687082</v>
      </c>
      <c r="H8" s="209">
        <v>74</v>
      </c>
      <c r="I8" s="210">
        <v>792982064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43"/>
      <c r="AK8" s="43"/>
    </row>
    <row r="9" spans="1:37" s="44" customFormat="1" ht="51.75" thickBot="1">
      <c r="A9" s="191" t="s">
        <v>175</v>
      </c>
      <c r="B9" s="194">
        <v>91</v>
      </c>
      <c r="C9" s="195">
        <v>1508907265</v>
      </c>
      <c r="D9" s="195"/>
      <c r="E9" s="195"/>
      <c r="F9" s="195">
        <v>91</v>
      </c>
      <c r="G9" s="195">
        <v>1466657873</v>
      </c>
      <c r="H9" s="196"/>
      <c r="I9" s="201">
        <v>220991764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43"/>
      <c r="AK9" s="43"/>
    </row>
    <row r="10" spans="1:9" ht="15" thickBot="1">
      <c r="A10" s="205" t="s">
        <v>70</v>
      </c>
      <c r="B10" s="19">
        <v>1399</v>
      </c>
      <c r="C10" s="3">
        <v>35674997265</v>
      </c>
      <c r="D10" s="3">
        <v>40</v>
      </c>
      <c r="E10" s="3">
        <v>27</v>
      </c>
      <c r="F10" s="3">
        <v>1325</v>
      </c>
      <c r="G10" s="3">
        <v>34170657656</v>
      </c>
      <c r="H10" s="3">
        <v>826</v>
      </c>
      <c r="I10" s="89">
        <v>21597130543</v>
      </c>
    </row>
    <row r="11" spans="1:9" ht="14.25">
      <c r="A11" s="50"/>
      <c r="B11" s="51"/>
      <c r="C11" s="51"/>
      <c r="D11" s="51"/>
      <c r="E11" s="51"/>
      <c r="F11" s="52"/>
      <c r="G11" s="52"/>
      <c r="H11" s="52"/>
      <c r="I11" s="52"/>
    </row>
    <row r="12" spans="1:9" ht="15">
      <c r="A12" s="68" t="s">
        <v>176</v>
      </c>
      <c r="F12" s="52"/>
      <c r="G12" s="52"/>
      <c r="H12" s="52"/>
      <c r="I12" s="52"/>
    </row>
    <row r="13" spans="1:9" ht="15">
      <c r="A13" s="57" t="s">
        <v>201</v>
      </c>
      <c r="B13" s="636">
        <f>Tengelyenkénti_összesítő!B21</f>
        <v>40388</v>
      </c>
      <c r="F13" s="52"/>
      <c r="G13" s="52"/>
      <c r="H13" s="52"/>
      <c r="I13" s="52"/>
    </row>
    <row r="14" spans="1:9" ht="15">
      <c r="A14" s="57" t="s">
        <v>202</v>
      </c>
      <c r="B14" s="636">
        <f>Tengelyenkénti_összesítő!B22</f>
        <v>40389</v>
      </c>
      <c r="F14" s="52"/>
      <c r="G14" s="52"/>
      <c r="H14" s="52"/>
      <c r="I14" s="52"/>
    </row>
    <row r="15" spans="6:9" ht="14.25">
      <c r="F15" s="52"/>
      <c r="G15" s="52"/>
      <c r="H15" s="52"/>
      <c r="I15" s="52"/>
    </row>
    <row r="16" spans="6:9" ht="14.25">
      <c r="F16" s="52"/>
      <c r="G16" s="52"/>
      <c r="H16" s="52"/>
      <c r="I16" s="52"/>
    </row>
    <row r="17" spans="6:9" ht="14.25">
      <c r="F17" s="52"/>
      <c r="G17" s="52"/>
      <c r="H17" s="52"/>
      <c r="I17" s="52"/>
    </row>
    <row r="18" spans="6:9" ht="14.25">
      <c r="F18" s="52"/>
      <c r="G18" s="52"/>
      <c r="H18" s="52"/>
      <c r="I18" s="52"/>
    </row>
    <row r="19" spans="6:9" ht="14.25">
      <c r="F19" s="52"/>
      <c r="G19" s="52"/>
      <c r="H19" s="52"/>
      <c r="I19" s="52"/>
    </row>
    <row r="20" spans="6:9" ht="14.25">
      <c r="F20" s="52"/>
      <c r="G20" s="52"/>
      <c r="H20" s="52"/>
      <c r="I20" s="52"/>
    </row>
    <row r="21" spans="6:9" ht="14.25">
      <c r="F21" s="52"/>
      <c r="G21" s="52"/>
      <c r="H21" s="52"/>
      <c r="I21" s="52"/>
    </row>
    <row r="22" spans="6:9" ht="14.25">
      <c r="F22" s="52"/>
      <c r="G22" s="52"/>
      <c r="H22" s="52"/>
      <c r="I22" s="52"/>
    </row>
    <row r="23" spans="6:9" ht="14.25">
      <c r="F23" s="52"/>
      <c r="G23" s="52"/>
      <c r="H23" s="52"/>
      <c r="I23" s="52"/>
    </row>
    <row r="24" spans="6:9" ht="14.25">
      <c r="F24" s="52"/>
      <c r="G24" s="52"/>
      <c r="H24" s="52"/>
      <c r="I24" s="52"/>
    </row>
    <row r="25" spans="6:9" ht="14.25">
      <c r="F25" s="52"/>
      <c r="G25" s="52"/>
      <c r="H25" s="52"/>
      <c r="I25" s="52"/>
    </row>
    <row r="26" spans="6:9" ht="14.25">
      <c r="F26" s="52"/>
      <c r="G26" s="52"/>
      <c r="H26" s="52"/>
      <c r="I26" s="52"/>
    </row>
    <row r="27" spans="6:9" ht="14.25">
      <c r="F27" s="52"/>
      <c r="G27" s="52"/>
      <c r="H27" s="52"/>
      <c r="I27" s="52"/>
    </row>
    <row r="28" spans="6:9" ht="14.25">
      <c r="F28" s="52"/>
      <c r="G28" s="52"/>
      <c r="H28" s="52"/>
      <c r="I28" s="52"/>
    </row>
    <row r="29" spans="6:9" ht="14.25">
      <c r="F29" s="52"/>
      <c r="G29" s="52"/>
      <c r="H29" s="52"/>
      <c r="I29" s="52"/>
    </row>
    <row r="30" spans="6:9" ht="14.25">
      <c r="F30" s="52"/>
      <c r="G30" s="52"/>
      <c r="H30" s="52"/>
      <c r="I30" s="52"/>
    </row>
    <row r="31" spans="6:9" ht="14.25">
      <c r="F31" s="52"/>
      <c r="G31" s="52"/>
      <c r="H31" s="52"/>
      <c r="I31" s="52"/>
    </row>
    <row r="32" spans="6:9" ht="14.25">
      <c r="F32" s="52"/>
      <c r="G32" s="52"/>
      <c r="H32" s="52"/>
      <c r="I32" s="52"/>
    </row>
    <row r="33" spans="6:9" ht="14.25">
      <c r="F33" s="52"/>
      <c r="G33" s="52"/>
      <c r="H33" s="52"/>
      <c r="I33" s="52"/>
    </row>
    <row r="34" spans="6:9" ht="14.25">
      <c r="F34" s="52"/>
      <c r="G34" s="52"/>
      <c r="H34" s="52"/>
      <c r="I34" s="52"/>
    </row>
    <row r="35" spans="6:9" ht="14.25">
      <c r="F35" s="52"/>
      <c r="G35" s="52"/>
      <c r="H35" s="52"/>
      <c r="I35" s="52"/>
    </row>
    <row r="36" spans="6:9" ht="14.25">
      <c r="F36" s="52"/>
      <c r="G36" s="52"/>
      <c r="H36" s="52"/>
      <c r="I36" s="52"/>
    </row>
    <row r="37" spans="6:9" ht="14.25">
      <c r="F37" s="52"/>
      <c r="G37" s="52"/>
      <c r="H37" s="52"/>
      <c r="I37" s="52"/>
    </row>
    <row r="38" spans="6:9" ht="14.25">
      <c r="F38" s="52"/>
      <c r="G38" s="52"/>
      <c r="H38" s="52"/>
      <c r="I38" s="52"/>
    </row>
    <row r="39" spans="6:9" ht="14.25">
      <c r="F39" s="52"/>
      <c r="G39" s="52"/>
      <c r="H39" s="52"/>
      <c r="I39" s="52"/>
    </row>
    <row r="40" spans="6:9" ht="14.25">
      <c r="F40" s="52"/>
      <c r="G40" s="52"/>
      <c r="H40" s="52"/>
      <c r="I40" s="52"/>
    </row>
    <row r="41" spans="6:9" ht="14.25">
      <c r="F41" s="52"/>
      <c r="G41" s="52"/>
      <c r="H41" s="52"/>
      <c r="I41" s="52"/>
    </row>
    <row r="42" spans="6:9" ht="14.25">
      <c r="F42" s="52"/>
      <c r="G42" s="52"/>
      <c r="H42" s="52"/>
      <c r="I42" s="52"/>
    </row>
    <row r="43" spans="6:9" ht="14.25">
      <c r="F43" s="52"/>
      <c r="G43" s="52"/>
      <c r="H43" s="52"/>
      <c r="I43" s="52"/>
    </row>
    <row r="44" spans="6:9" ht="14.25">
      <c r="F44" s="52"/>
      <c r="G44" s="52"/>
      <c r="H44" s="52"/>
      <c r="I44" s="52"/>
    </row>
    <row r="45" spans="6:9" ht="14.25">
      <c r="F45" s="52"/>
      <c r="G45" s="52"/>
      <c r="H45" s="52"/>
      <c r="I45" s="52"/>
    </row>
    <row r="46" spans="6:9" ht="14.25">
      <c r="F46" s="52"/>
      <c r="G46" s="52"/>
      <c r="H46" s="52"/>
      <c r="I46" s="52"/>
    </row>
    <row r="47" spans="6:9" ht="14.25">
      <c r="F47" s="52"/>
      <c r="G47" s="52"/>
      <c r="H47" s="52"/>
      <c r="I47" s="52"/>
    </row>
    <row r="48" spans="6:9" ht="14.25">
      <c r="F48" s="52"/>
      <c r="G48" s="52"/>
      <c r="H48" s="52"/>
      <c r="I48" s="52"/>
    </row>
    <row r="49" spans="6:9" ht="14.25">
      <c r="F49" s="52"/>
      <c r="G49" s="52"/>
      <c r="H49" s="52"/>
      <c r="I49" s="52"/>
    </row>
    <row r="50" spans="6:9" ht="14.25">
      <c r="F50" s="52"/>
      <c r="G50" s="52"/>
      <c r="H50" s="52"/>
      <c r="I50" s="52"/>
    </row>
    <row r="51" spans="6:9" ht="14.25">
      <c r="F51" s="52"/>
      <c r="G51" s="52"/>
      <c r="H51" s="52"/>
      <c r="I51" s="52"/>
    </row>
    <row r="52" spans="6:9" ht="14.25">
      <c r="F52" s="52"/>
      <c r="G52" s="52"/>
      <c r="H52" s="52"/>
      <c r="I52" s="52"/>
    </row>
    <row r="53" spans="6:9" ht="14.25">
      <c r="F53" s="52"/>
      <c r="G53" s="52"/>
      <c r="H53" s="52"/>
      <c r="I53" s="52"/>
    </row>
    <row r="54" spans="6:9" ht="14.25">
      <c r="F54" s="52"/>
      <c r="G54" s="52"/>
      <c r="H54" s="52"/>
      <c r="I54" s="52"/>
    </row>
    <row r="55" spans="6:9" ht="14.25">
      <c r="F55" s="52"/>
      <c r="G55" s="52"/>
      <c r="H55" s="52"/>
      <c r="I55" s="52"/>
    </row>
    <row r="56" spans="6:9" ht="14.25">
      <c r="F56" s="52"/>
      <c r="G56" s="52"/>
      <c r="H56" s="52"/>
      <c r="I56" s="52"/>
    </row>
    <row r="57" spans="6:9" ht="14.25">
      <c r="F57" s="52"/>
      <c r="G57" s="52"/>
      <c r="H57" s="52"/>
      <c r="I57" s="52"/>
    </row>
    <row r="58" spans="6:9" ht="14.25">
      <c r="F58" s="52"/>
      <c r="G58" s="52"/>
      <c r="H58" s="52"/>
      <c r="I58" s="52"/>
    </row>
    <row r="59" spans="6:9" ht="14.25">
      <c r="F59" s="52"/>
      <c r="G59" s="52"/>
      <c r="H59" s="52"/>
      <c r="I59" s="52"/>
    </row>
    <row r="60" spans="6:9" ht="14.25">
      <c r="F60" s="52"/>
      <c r="G60" s="52"/>
      <c r="H60" s="52"/>
      <c r="I60" s="52"/>
    </row>
    <row r="61" spans="6:9" ht="14.25">
      <c r="F61" s="52"/>
      <c r="G61" s="52"/>
      <c r="H61" s="52"/>
      <c r="I61" s="52"/>
    </row>
    <row r="62" spans="6:9" ht="14.25">
      <c r="F62" s="52"/>
      <c r="G62" s="52"/>
      <c r="H62" s="52"/>
      <c r="I62" s="52"/>
    </row>
    <row r="63" spans="6:9" ht="14.25">
      <c r="F63" s="52"/>
      <c r="G63" s="52"/>
      <c r="H63" s="52"/>
      <c r="I63" s="52"/>
    </row>
    <row r="64" spans="6:9" ht="14.25">
      <c r="F64" s="52"/>
      <c r="G64" s="52"/>
      <c r="H64" s="52"/>
      <c r="I64" s="52"/>
    </row>
    <row r="65" spans="6:9" ht="14.25">
      <c r="F65" s="52"/>
      <c r="G65" s="52"/>
      <c r="H65" s="52"/>
      <c r="I65" s="52"/>
    </row>
    <row r="66" spans="6:9" ht="14.25">
      <c r="F66" s="52"/>
      <c r="G66" s="52"/>
      <c r="H66" s="52"/>
      <c r="I66" s="52"/>
    </row>
    <row r="67" spans="6:9" ht="14.25">
      <c r="F67" s="52"/>
      <c r="G67" s="52"/>
      <c r="H67" s="52"/>
      <c r="I67" s="52"/>
    </row>
    <row r="68" spans="6:9" ht="14.25">
      <c r="F68" s="52"/>
      <c r="G68" s="52"/>
      <c r="H68" s="52"/>
      <c r="I68" s="52"/>
    </row>
    <row r="69" spans="6:9" ht="14.25">
      <c r="F69" s="52"/>
      <c r="G69" s="52"/>
      <c r="H69" s="52"/>
      <c r="I69" s="52"/>
    </row>
    <row r="70" spans="6:9" ht="14.25">
      <c r="F70" s="52"/>
      <c r="G70" s="52"/>
      <c r="H70" s="52"/>
      <c r="I70" s="52"/>
    </row>
    <row r="71" spans="6:9" ht="14.25">
      <c r="F71" s="52"/>
      <c r="G71" s="52"/>
      <c r="H71" s="52"/>
      <c r="I71" s="52"/>
    </row>
    <row r="72" spans="6:9" ht="14.25">
      <c r="F72" s="52"/>
      <c r="G72" s="52"/>
      <c r="H72" s="52"/>
      <c r="I72" s="52"/>
    </row>
    <row r="73" spans="6:9" ht="14.25">
      <c r="F73" s="52"/>
      <c r="G73" s="52"/>
      <c r="H73" s="52"/>
      <c r="I73" s="52"/>
    </row>
    <row r="74" spans="6:9" ht="14.25">
      <c r="F74" s="52"/>
      <c r="G74" s="52"/>
      <c r="H74" s="52"/>
      <c r="I74" s="52"/>
    </row>
    <row r="75" spans="6:9" ht="14.25">
      <c r="F75" s="52"/>
      <c r="G75" s="52"/>
      <c r="H75" s="52"/>
      <c r="I75" s="52"/>
    </row>
    <row r="76" spans="6:9" ht="14.25">
      <c r="F76" s="52"/>
      <c r="G76" s="52"/>
      <c r="H76" s="52"/>
      <c r="I76" s="52"/>
    </row>
    <row r="77" spans="6:9" ht="14.25">
      <c r="F77" s="52"/>
      <c r="G77" s="52"/>
      <c r="H77" s="52"/>
      <c r="I77" s="52"/>
    </row>
    <row r="78" spans="6:9" ht="14.25">
      <c r="F78" s="52"/>
      <c r="G78" s="52"/>
      <c r="H78" s="52"/>
      <c r="I78" s="52"/>
    </row>
    <row r="79" spans="6:9" ht="14.25">
      <c r="F79" s="52"/>
      <c r="G79" s="52"/>
      <c r="H79" s="52"/>
      <c r="I79" s="52"/>
    </row>
    <row r="80" spans="6:9" ht="14.25">
      <c r="F80" s="52"/>
      <c r="G80" s="52"/>
      <c r="H80" s="52"/>
      <c r="I80" s="52"/>
    </row>
    <row r="81" spans="6:9" ht="14.25">
      <c r="F81" s="52"/>
      <c r="G81" s="52"/>
      <c r="H81" s="52"/>
      <c r="I81" s="52"/>
    </row>
    <row r="82" spans="6:9" ht="14.25">
      <c r="F82" s="52"/>
      <c r="G82" s="52"/>
      <c r="H82" s="52"/>
      <c r="I82" s="52"/>
    </row>
    <row r="83" spans="6:9" ht="14.25">
      <c r="F83" s="52"/>
      <c r="G83" s="52"/>
      <c r="H83" s="52"/>
      <c r="I83" s="52"/>
    </row>
    <row r="84" spans="6:9" ht="14.25">
      <c r="F84" s="52"/>
      <c r="G84" s="52"/>
      <c r="H84" s="52"/>
      <c r="I84" s="52"/>
    </row>
    <row r="85" spans="6:9" ht="14.25">
      <c r="F85" s="52"/>
      <c r="G85" s="52"/>
      <c r="H85" s="52"/>
      <c r="I85" s="52"/>
    </row>
    <row r="86" spans="6:9" ht="14.25">
      <c r="F86" s="52"/>
      <c r="G86" s="52"/>
      <c r="H86" s="52"/>
      <c r="I86" s="52"/>
    </row>
    <row r="87" spans="6:9" ht="14.25">
      <c r="F87" s="52"/>
      <c r="G87" s="52"/>
      <c r="H87" s="52"/>
      <c r="I87" s="52"/>
    </row>
    <row r="88" spans="6:9" ht="14.25">
      <c r="F88" s="52"/>
      <c r="G88" s="52"/>
      <c r="H88" s="52"/>
      <c r="I88" s="52"/>
    </row>
    <row r="89" spans="6:9" ht="14.25">
      <c r="F89" s="52"/>
      <c r="G89" s="52"/>
      <c r="H89" s="52"/>
      <c r="I89" s="52"/>
    </row>
    <row r="90" spans="6:9" ht="14.25">
      <c r="F90" s="52"/>
      <c r="G90" s="52"/>
      <c r="H90" s="52"/>
      <c r="I90" s="52"/>
    </row>
    <row r="91" spans="6:9" ht="14.25">
      <c r="F91" s="52"/>
      <c r="G91" s="52"/>
      <c r="H91" s="52"/>
      <c r="I91" s="52"/>
    </row>
    <row r="92" spans="6:9" ht="14.25">
      <c r="F92" s="52"/>
      <c r="G92" s="52"/>
      <c r="H92" s="52"/>
      <c r="I92" s="52"/>
    </row>
    <row r="93" spans="6:9" ht="14.25">
      <c r="F93" s="52"/>
      <c r="G93" s="52"/>
      <c r="H93" s="52"/>
      <c r="I93" s="52"/>
    </row>
    <row r="94" spans="6:9" ht="14.25">
      <c r="F94" s="52"/>
      <c r="G94" s="52"/>
      <c r="H94" s="52"/>
      <c r="I94" s="52"/>
    </row>
    <row r="95" spans="6:9" ht="14.25">
      <c r="F95" s="52"/>
      <c r="G95" s="52"/>
      <c r="H95" s="52"/>
      <c r="I95" s="52"/>
    </row>
    <row r="96" spans="6:9" ht="14.25">
      <c r="F96" s="52"/>
      <c r="G96" s="52"/>
      <c r="H96" s="52"/>
      <c r="I96" s="52"/>
    </row>
    <row r="97" spans="6:9" ht="14.25">
      <c r="F97" s="52"/>
      <c r="G97" s="52"/>
      <c r="H97" s="52"/>
      <c r="I97" s="52"/>
    </row>
    <row r="98" spans="6:9" ht="14.25">
      <c r="F98" s="52"/>
      <c r="G98" s="52"/>
      <c r="H98" s="52"/>
      <c r="I98" s="52"/>
    </row>
    <row r="99" spans="6:9" ht="14.25">
      <c r="F99" s="52"/>
      <c r="G99" s="52"/>
      <c r="H99" s="52"/>
      <c r="I99" s="52"/>
    </row>
    <row r="100" spans="6:9" ht="14.25">
      <c r="F100" s="52"/>
      <c r="G100" s="52"/>
      <c r="H100" s="52"/>
      <c r="I100" s="52"/>
    </row>
    <row r="101" spans="6:9" ht="14.25">
      <c r="F101" s="52"/>
      <c r="G101" s="52"/>
      <c r="H101" s="52"/>
      <c r="I101" s="52"/>
    </row>
    <row r="102" spans="6:9" ht="14.25">
      <c r="F102" s="52"/>
      <c r="G102" s="52"/>
      <c r="H102" s="52"/>
      <c r="I102" s="52"/>
    </row>
    <row r="103" spans="6:9" ht="14.25">
      <c r="F103" s="52"/>
      <c r="G103" s="52"/>
      <c r="H103" s="52"/>
      <c r="I103" s="52"/>
    </row>
    <row r="104" spans="6:9" ht="14.25">
      <c r="F104" s="52"/>
      <c r="G104" s="52"/>
      <c r="H104" s="52"/>
      <c r="I104" s="52"/>
    </row>
    <row r="105" spans="6:9" ht="14.25">
      <c r="F105" s="52"/>
      <c r="G105" s="52"/>
      <c r="H105" s="52"/>
      <c r="I105" s="52"/>
    </row>
    <row r="106" spans="6:9" ht="14.25">
      <c r="F106" s="52"/>
      <c r="G106" s="52"/>
      <c r="H106" s="52"/>
      <c r="I106" s="52"/>
    </row>
    <row r="107" spans="6:9" ht="14.25">
      <c r="F107" s="52"/>
      <c r="G107" s="52"/>
      <c r="H107" s="52"/>
      <c r="I107" s="52"/>
    </row>
    <row r="108" spans="6:9" ht="14.25">
      <c r="F108" s="52"/>
      <c r="G108" s="52"/>
      <c r="H108" s="52"/>
      <c r="I108" s="52"/>
    </row>
    <row r="109" spans="6:9" ht="14.25">
      <c r="F109" s="52"/>
      <c r="G109" s="52"/>
      <c r="H109" s="52"/>
      <c r="I109" s="52"/>
    </row>
    <row r="110" spans="6:9" ht="14.25">
      <c r="F110" s="52"/>
      <c r="G110" s="52"/>
      <c r="H110" s="52"/>
      <c r="I110" s="52"/>
    </row>
    <row r="111" spans="6:9" ht="14.25">
      <c r="F111" s="52"/>
      <c r="G111" s="52"/>
      <c r="H111" s="52"/>
      <c r="I111" s="52"/>
    </row>
    <row r="112" spans="6:9" ht="14.25">
      <c r="F112" s="52"/>
      <c r="G112" s="52"/>
      <c r="H112" s="52"/>
      <c r="I112" s="52"/>
    </row>
    <row r="113" spans="6:9" ht="14.25">
      <c r="F113" s="52"/>
      <c r="G113" s="52"/>
      <c r="H113" s="52"/>
      <c r="I113" s="52"/>
    </row>
    <row r="114" spans="6:9" ht="14.25">
      <c r="F114" s="52"/>
      <c r="G114" s="52"/>
      <c r="H114" s="52"/>
      <c r="I114" s="52"/>
    </row>
    <row r="115" spans="6:9" ht="14.25">
      <c r="F115" s="52"/>
      <c r="G115" s="52"/>
      <c r="H115" s="52"/>
      <c r="I115" s="52"/>
    </row>
    <row r="116" spans="6:9" ht="14.25">
      <c r="F116" s="52"/>
      <c r="G116" s="52"/>
      <c r="H116" s="52"/>
      <c r="I116" s="52"/>
    </row>
    <row r="117" spans="6:9" ht="14.25">
      <c r="F117" s="52"/>
      <c r="G117" s="52"/>
      <c r="H117" s="52"/>
      <c r="I117" s="52"/>
    </row>
    <row r="118" spans="6:9" ht="14.25">
      <c r="F118" s="52"/>
      <c r="G118" s="52"/>
      <c r="H118" s="52"/>
      <c r="I118" s="52"/>
    </row>
    <row r="119" spans="6:9" ht="14.25">
      <c r="F119" s="52"/>
      <c r="G119" s="52"/>
      <c r="H119" s="52"/>
      <c r="I119" s="52"/>
    </row>
    <row r="120" spans="6:9" ht="14.25">
      <c r="F120" s="52"/>
      <c r="G120" s="52"/>
      <c r="H120" s="52"/>
      <c r="I120" s="52"/>
    </row>
    <row r="121" spans="6:9" ht="14.25">
      <c r="F121" s="52"/>
      <c r="G121" s="52"/>
      <c r="H121" s="52"/>
      <c r="I121" s="52"/>
    </row>
    <row r="122" spans="6:9" ht="14.25">
      <c r="F122" s="52"/>
      <c r="G122" s="52"/>
      <c r="H122" s="52"/>
      <c r="I122" s="52"/>
    </row>
    <row r="123" spans="6:9" ht="14.25">
      <c r="F123" s="52"/>
      <c r="G123" s="52"/>
      <c r="H123" s="52"/>
      <c r="I123" s="52"/>
    </row>
    <row r="124" spans="6:9" ht="14.25">
      <c r="F124" s="52"/>
      <c r="G124" s="52"/>
      <c r="H124" s="52"/>
      <c r="I124" s="52"/>
    </row>
    <row r="125" spans="6:9" ht="14.25">
      <c r="F125" s="52"/>
      <c r="G125" s="52"/>
      <c r="H125" s="52"/>
      <c r="I125" s="52"/>
    </row>
    <row r="126" spans="6:9" ht="14.25">
      <c r="F126" s="52"/>
      <c r="G126" s="52"/>
      <c r="H126" s="52"/>
      <c r="I126" s="52"/>
    </row>
    <row r="127" spans="6:9" ht="14.25">
      <c r="F127" s="52"/>
      <c r="G127" s="52"/>
      <c r="H127" s="52"/>
      <c r="I127" s="52"/>
    </row>
    <row r="128" spans="6:9" ht="14.25">
      <c r="F128" s="52"/>
      <c r="G128" s="52"/>
      <c r="H128" s="52"/>
      <c r="I128" s="52"/>
    </row>
    <row r="129" spans="6:9" ht="14.25">
      <c r="F129" s="52"/>
      <c r="G129" s="52"/>
      <c r="H129" s="52"/>
      <c r="I129" s="52"/>
    </row>
    <row r="130" spans="6:9" ht="14.25">
      <c r="F130" s="52"/>
      <c r="G130" s="52"/>
      <c r="H130" s="52"/>
      <c r="I130" s="52"/>
    </row>
    <row r="131" spans="6:9" ht="14.25">
      <c r="F131" s="52"/>
      <c r="G131" s="52"/>
      <c r="H131" s="52"/>
      <c r="I131" s="52"/>
    </row>
    <row r="132" spans="6:9" ht="14.25">
      <c r="F132" s="52"/>
      <c r="G132" s="52"/>
      <c r="H132" s="52"/>
      <c r="I132" s="52"/>
    </row>
    <row r="133" spans="6:9" ht="14.25">
      <c r="F133" s="52"/>
      <c r="G133" s="52"/>
      <c r="H133" s="52"/>
      <c r="I133" s="52"/>
    </row>
    <row r="134" spans="6:9" ht="14.25">
      <c r="F134" s="52"/>
      <c r="G134" s="52"/>
      <c r="H134" s="52"/>
      <c r="I134" s="52"/>
    </row>
    <row r="135" spans="6:9" ht="14.25">
      <c r="F135" s="52"/>
      <c r="G135" s="52"/>
      <c r="H135" s="52"/>
      <c r="I135" s="52"/>
    </row>
    <row r="136" spans="6:9" ht="14.25">
      <c r="F136" s="52"/>
      <c r="G136" s="52"/>
      <c r="H136" s="52"/>
      <c r="I136" s="52"/>
    </row>
    <row r="137" spans="6:9" ht="14.25">
      <c r="F137" s="52"/>
      <c r="G137" s="52"/>
      <c r="H137" s="52"/>
      <c r="I137" s="52"/>
    </row>
    <row r="138" spans="6:9" ht="14.25">
      <c r="F138" s="52"/>
      <c r="G138" s="52"/>
      <c r="H138" s="52"/>
      <c r="I138" s="52"/>
    </row>
    <row r="139" spans="6:9" ht="14.25">
      <c r="F139" s="52"/>
      <c r="G139" s="52"/>
      <c r="H139" s="52"/>
      <c r="I139" s="52"/>
    </row>
    <row r="140" spans="6:9" ht="14.25">
      <c r="F140" s="52"/>
      <c r="G140" s="52"/>
      <c r="H140" s="52"/>
      <c r="I140" s="52"/>
    </row>
    <row r="141" spans="6:9" ht="14.25">
      <c r="F141" s="52"/>
      <c r="G141" s="52"/>
      <c r="H141" s="52"/>
      <c r="I141" s="52"/>
    </row>
    <row r="142" spans="6:9" ht="14.25">
      <c r="F142" s="52"/>
      <c r="G142" s="52"/>
      <c r="H142" s="52"/>
      <c r="I142" s="52"/>
    </row>
    <row r="143" spans="6:9" ht="14.25">
      <c r="F143" s="52"/>
      <c r="G143" s="52"/>
      <c r="H143" s="52"/>
      <c r="I143" s="52"/>
    </row>
    <row r="144" spans="6:9" ht="14.25">
      <c r="F144" s="52"/>
      <c r="G144" s="52"/>
      <c r="H144" s="52"/>
      <c r="I144" s="52"/>
    </row>
    <row r="145" spans="6:9" ht="14.25">
      <c r="F145" s="52"/>
      <c r="G145" s="52"/>
      <c r="H145" s="52"/>
      <c r="I145" s="52"/>
    </row>
    <row r="146" spans="6:9" ht="14.25">
      <c r="F146" s="52"/>
      <c r="G146" s="52"/>
      <c r="H146" s="52"/>
      <c r="I146" s="52"/>
    </row>
    <row r="147" spans="6:9" ht="14.25">
      <c r="F147" s="52"/>
      <c r="G147" s="52"/>
      <c r="H147" s="52"/>
      <c r="I147" s="52"/>
    </row>
    <row r="148" spans="6:9" ht="14.25">
      <c r="F148" s="52"/>
      <c r="G148" s="52"/>
      <c r="H148" s="52"/>
      <c r="I148" s="52"/>
    </row>
    <row r="149" spans="6:9" ht="14.25">
      <c r="F149" s="52"/>
      <c r="G149" s="52"/>
      <c r="H149" s="52"/>
      <c r="I149" s="52"/>
    </row>
    <row r="150" spans="6:9" ht="14.25">
      <c r="F150" s="52"/>
      <c r="G150" s="52"/>
      <c r="H150" s="52"/>
      <c r="I150" s="52"/>
    </row>
    <row r="151" spans="6:9" ht="14.25">
      <c r="F151" s="52"/>
      <c r="G151" s="52"/>
      <c r="H151" s="52"/>
      <c r="I151" s="52"/>
    </row>
    <row r="152" spans="6:9" ht="14.25">
      <c r="F152" s="52"/>
      <c r="G152" s="52"/>
      <c r="H152" s="52"/>
      <c r="I152" s="52"/>
    </row>
    <row r="153" spans="6:9" ht="14.25">
      <c r="F153" s="52"/>
      <c r="G153" s="52"/>
      <c r="H153" s="52"/>
      <c r="I153" s="52"/>
    </row>
    <row r="154" spans="6:9" ht="14.25">
      <c r="F154" s="52"/>
      <c r="G154" s="52"/>
      <c r="H154" s="52"/>
      <c r="I154" s="52"/>
    </row>
    <row r="155" spans="6:9" ht="14.25">
      <c r="F155" s="52"/>
      <c r="G155" s="52"/>
      <c r="H155" s="52"/>
      <c r="I155" s="52"/>
    </row>
    <row r="156" spans="6:9" ht="14.25">
      <c r="F156" s="52"/>
      <c r="G156" s="52"/>
      <c r="H156" s="52"/>
      <c r="I156" s="52"/>
    </row>
    <row r="157" spans="6:9" ht="14.25">
      <c r="F157" s="52"/>
      <c r="G157" s="52"/>
      <c r="H157" s="52"/>
      <c r="I157" s="52"/>
    </row>
    <row r="158" spans="6:9" ht="14.25">
      <c r="F158" s="52"/>
      <c r="G158" s="52"/>
      <c r="H158" s="52"/>
      <c r="I158" s="52"/>
    </row>
    <row r="159" spans="6:9" ht="14.25">
      <c r="F159" s="52"/>
      <c r="G159" s="52"/>
      <c r="H159" s="52"/>
      <c r="I159" s="52"/>
    </row>
    <row r="160" spans="6:9" ht="14.25">
      <c r="F160" s="52"/>
      <c r="G160" s="52"/>
      <c r="H160" s="52"/>
      <c r="I160" s="52"/>
    </row>
    <row r="161" spans="6:9" ht="14.25">
      <c r="F161" s="52"/>
      <c r="G161" s="52"/>
      <c r="H161" s="52"/>
      <c r="I161" s="52"/>
    </row>
    <row r="162" spans="6:9" ht="14.25">
      <c r="F162" s="52"/>
      <c r="G162" s="52"/>
      <c r="H162" s="52"/>
      <c r="I162" s="52"/>
    </row>
    <row r="163" spans="6:9" ht="14.25">
      <c r="F163" s="52"/>
      <c r="G163" s="52"/>
      <c r="H163" s="52"/>
      <c r="I163" s="52"/>
    </row>
    <row r="164" spans="6:9" ht="14.25">
      <c r="F164" s="52"/>
      <c r="G164" s="52"/>
      <c r="H164" s="52"/>
      <c r="I164" s="52"/>
    </row>
    <row r="165" spans="6:9" ht="14.25">
      <c r="F165" s="52"/>
      <c r="G165" s="52"/>
      <c r="H165" s="52"/>
      <c r="I165" s="52"/>
    </row>
    <row r="166" spans="6:9" ht="14.25">
      <c r="F166" s="52"/>
      <c r="G166" s="52"/>
      <c r="H166" s="52"/>
      <c r="I166" s="52"/>
    </row>
    <row r="167" spans="6:9" ht="14.25">
      <c r="F167" s="52"/>
      <c r="G167" s="52"/>
      <c r="H167" s="52"/>
      <c r="I167" s="52"/>
    </row>
    <row r="168" spans="6:9" ht="14.25">
      <c r="F168" s="52"/>
      <c r="G168" s="52"/>
      <c r="H168" s="52"/>
      <c r="I168" s="52"/>
    </row>
    <row r="169" spans="6:9" ht="14.25">
      <c r="F169" s="52"/>
      <c r="G169" s="52"/>
      <c r="H169" s="52"/>
      <c r="I169" s="52"/>
    </row>
    <row r="170" spans="6:9" ht="14.25">
      <c r="F170" s="52"/>
      <c r="G170" s="52"/>
      <c r="H170" s="52"/>
      <c r="I170" s="52"/>
    </row>
    <row r="171" spans="6:9" ht="14.25">
      <c r="F171" s="52"/>
      <c r="G171" s="52"/>
      <c r="H171" s="52"/>
      <c r="I171" s="52"/>
    </row>
    <row r="172" spans="6:9" ht="14.25">
      <c r="F172" s="52"/>
      <c r="G172" s="52"/>
      <c r="H172" s="52"/>
      <c r="I172" s="52"/>
    </row>
    <row r="173" spans="6:9" ht="14.25">
      <c r="F173" s="52"/>
      <c r="G173" s="52"/>
      <c r="H173" s="52"/>
      <c r="I173" s="52"/>
    </row>
    <row r="174" spans="6:9" ht="14.25">
      <c r="F174" s="52"/>
      <c r="G174" s="52"/>
      <c r="H174" s="52"/>
      <c r="I174" s="52"/>
    </row>
    <row r="175" spans="6:9" ht="14.25">
      <c r="F175" s="52"/>
      <c r="G175" s="52"/>
      <c r="H175" s="52"/>
      <c r="I175" s="52"/>
    </row>
    <row r="176" spans="6:9" ht="14.25">
      <c r="F176" s="52"/>
      <c r="G176" s="52"/>
      <c r="H176" s="52"/>
      <c r="I176" s="52"/>
    </row>
    <row r="177" spans="6:9" ht="14.25">
      <c r="F177" s="52"/>
      <c r="G177" s="52"/>
      <c r="H177" s="52"/>
      <c r="I177" s="52"/>
    </row>
    <row r="178" spans="6:9" ht="14.25">
      <c r="F178" s="52"/>
      <c r="G178" s="52"/>
      <c r="H178" s="52"/>
      <c r="I178" s="52"/>
    </row>
    <row r="179" spans="6:9" ht="14.25">
      <c r="F179" s="52"/>
      <c r="G179" s="52"/>
      <c r="H179" s="52"/>
      <c r="I179" s="52"/>
    </row>
    <row r="180" spans="6:9" ht="14.25">
      <c r="F180" s="52"/>
      <c r="G180" s="52"/>
      <c r="H180" s="52"/>
      <c r="I180" s="52"/>
    </row>
    <row r="181" spans="6:9" ht="14.25">
      <c r="F181" s="52"/>
      <c r="G181" s="52"/>
      <c r="H181" s="52"/>
      <c r="I181" s="52"/>
    </row>
    <row r="182" spans="6:9" ht="14.25">
      <c r="F182" s="52"/>
      <c r="G182" s="52"/>
      <c r="H182" s="52"/>
      <c r="I182" s="52"/>
    </row>
    <row r="183" spans="6:9" ht="14.25">
      <c r="F183" s="52"/>
      <c r="G183" s="52"/>
      <c r="H183" s="52"/>
      <c r="I183" s="52"/>
    </row>
    <row r="184" spans="6:9" ht="14.25">
      <c r="F184" s="52"/>
      <c r="G184" s="52"/>
      <c r="H184" s="52"/>
      <c r="I184" s="52"/>
    </row>
    <row r="185" spans="6:9" ht="14.25">
      <c r="F185" s="52"/>
      <c r="G185" s="52"/>
      <c r="H185" s="52"/>
      <c r="I185" s="52"/>
    </row>
    <row r="186" spans="6:9" ht="14.25">
      <c r="F186" s="52"/>
      <c r="G186" s="52"/>
      <c r="H186" s="52"/>
      <c r="I186" s="52"/>
    </row>
    <row r="187" spans="6:9" ht="14.25">
      <c r="F187" s="52"/>
      <c r="G187" s="52"/>
      <c r="H187" s="52"/>
      <c r="I187" s="52"/>
    </row>
    <row r="188" spans="6:9" ht="14.25">
      <c r="F188" s="52"/>
      <c r="G188" s="52"/>
      <c r="H188" s="52"/>
      <c r="I188" s="52"/>
    </row>
    <row r="189" spans="6:9" ht="14.25">
      <c r="F189" s="52"/>
      <c r="G189" s="52"/>
      <c r="H189" s="52"/>
      <c r="I189" s="52"/>
    </row>
    <row r="190" spans="6:9" ht="14.25">
      <c r="F190" s="52"/>
      <c r="G190" s="52"/>
      <c r="H190" s="52"/>
      <c r="I190" s="52"/>
    </row>
    <row r="191" spans="6:9" ht="14.25">
      <c r="F191" s="52"/>
      <c r="G191" s="52"/>
      <c r="H191" s="52"/>
      <c r="I191" s="52"/>
    </row>
    <row r="192" spans="6:9" ht="14.25">
      <c r="F192" s="52"/>
      <c r="G192" s="52"/>
      <c r="H192" s="52"/>
      <c r="I192" s="52"/>
    </row>
    <row r="193" spans="6:9" ht="14.25">
      <c r="F193" s="52"/>
      <c r="G193" s="52"/>
      <c r="H193" s="52"/>
      <c r="I193" s="52"/>
    </row>
    <row r="194" spans="6:9" ht="14.25">
      <c r="F194" s="52"/>
      <c r="G194" s="52"/>
      <c r="H194" s="52"/>
      <c r="I194" s="52"/>
    </row>
    <row r="195" spans="6:9" ht="14.25">
      <c r="F195" s="52"/>
      <c r="G195" s="52"/>
      <c r="H195" s="52"/>
      <c r="I195" s="52"/>
    </row>
    <row r="196" spans="6:9" ht="14.25">
      <c r="F196" s="52"/>
      <c r="G196" s="52"/>
      <c r="H196" s="52"/>
      <c r="I196" s="52"/>
    </row>
    <row r="197" spans="6:9" ht="14.25">
      <c r="F197" s="52"/>
      <c r="G197" s="52"/>
      <c r="H197" s="52"/>
      <c r="I197" s="52"/>
    </row>
    <row r="198" spans="6:9" ht="14.25">
      <c r="F198" s="52"/>
      <c r="G198" s="52"/>
      <c r="H198" s="52"/>
      <c r="I198" s="52"/>
    </row>
    <row r="199" spans="6:9" ht="14.25">
      <c r="F199" s="52"/>
      <c r="G199" s="52"/>
      <c r="H199" s="52"/>
      <c r="I199" s="52"/>
    </row>
    <row r="200" spans="6:9" ht="14.25">
      <c r="F200" s="52"/>
      <c r="G200" s="52"/>
      <c r="H200" s="52"/>
      <c r="I200" s="52"/>
    </row>
    <row r="201" spans="6:9" ht="14.25">
      <c r="F201" s="52"/>
      <c r="G201" s="52"/>
      <c r="H201" s="52"/>
      <c r="I201" s="52"/>
    </row>
    <row r="202" spans="6:9" ht="14.25">
      <c r="F202" s="52"/>
      <c r="G202" s="52"/>
      <c r="H202" s="52"/>
      <c r="I202" s="52"/>
    </row>
    <row r="203" spans="6:9" ht="14.25">
      <c r="F203" s="52"/>
      <c r="G203" s="52"/>
      <c r="H203" s="52"/>
      <c r="I203" s="52"/>
    </row>
    <row r="204" spans="6:9" ht="14.25">
      <c r="F204" s="52"/>
      <c r="G204" s="52"/>
      <c r="H204" s="52"/>
      <c r="I204" s="52"/>
    </row>
    <row r="205" spans="6:9" ht="14.25">
      <c r="F205" s="52"/>
      <c r="G205" s="52"/>
      <c r="H205" s="52"/>
      <c r="I205" s="52"/>
    </row>
    <row r="206" spans="6:9" ht="14.25">
      <c r="F206" s="52"/>
      <c r="G206" s="52"/>
      <c r="H206" s="52"/>
      <c r="I206" s="52"/>
    </row>
    <row r="207" spans="6:9" ht="14.25">
      <c r="F207" s="52"/>
      <c r="G207" s="52"/>
      <c r="H207" s="52"/>
      <c r="I207" s="52"/>
    </row>
    <row r="208" spans="6:9" ht="14.25">
      <c r="F208" s="52"/>
      <c r="G208" s="52"/>
      <c r="H208" s="52"/>
      <c r="I208" s="52"/>
    </row>
    <row r="209" spans="6:9" ht="14.25">
      <c r="F209" s="52"/>
      <c r="G209" s="52"/>
      <c r="H209" s="52"/>
      <c r="I209" s="52"/>
    </row>
    <row r="210" spans="6:9" ht="14.25">
      <c r="F210" s="52"/>
      <c r="G210" s="52"/>
      <c r="H210" s="52"/>
      <c r="I210" s="52"/>
    </row>
    <row r="211" spans="6:9" ht="14.25">
      <c r="F211" s="52"/>
      <c r="G211" s="52"/>
      <c r="H211" s="52"/>
      <c r="I211" s="52"/>
    </row>
    <row r="212" spans="6:9" ht="14.25">
      <c r="F212" s="52"/>
      <c r="G212" s="52"/>
      <c r="H212" s="52"/>
      <c r="I212" s="52"/>
    </row>
    <row r="213" spans="6:9" ht="14.25">
      <c r="F213" s="52"/>
      <c r="G213" s="52"/>
      <c r="H213" s="52"/>
      <c r="I213" s="52"/>
    </row>
    <row r="214" spans="6:9" ht="14.25">
      <c r="F214" s="52"/>
      <c r="G214" s="52"/>
      <c r="H214" s="52"/>
      <c r="I214" s="52"/>
    </row>
    <row r="215" spans="6:9" ht="14.25">
      <c r="F215" s="52"/>
      <c r="G215" s="52"/>
      <c r="H215" s="52"/>
      <c r="I215" s="52"/>
    </row>
    <row r="216" spans="6:9" ht="14.25">
      <c r="F216" s="52"/>
      <c r="G216" s="52"/>
      <c r="H216" s="52"/>
      <c r="I216" s="52"/>
    </row>
    <row r="217" spans="6:9" ht="14.25">
      <c r="F217" s="52"/>
      <c r="G217" s="52"/>
      <c r="H217" s="52"/>
      <c r="I217" s="52"/>
    </row>
    <row r="218" spans="6:9" ht="14.25">
      <c r="F218" s="52"/>
      <c r="G218" s="52"/>
      <c r="H218" s="52"/>
      <c r="I218" s="52"/>
    </row>
    <row r="219" spans="6:9" ht="14.25">
      <c r="F219" s="52"/>
      <c r="G219" s="52"/>
      <c r="H219" s="52"/>
      <c r="I219" s="52"/>
    </row>
    <row r="220" spans="6:9" ht="14.25">
      <c r="F220" s="52"/>
      <c r="G220" s="52"/>
      <c r="H220" s="52"/>
      <c r="I220" s="52"/>
    </row>
    <row r="221" spans="6:9" ht="14.25">
      <c r="F221" s="52"/>
      <c r="G221" s="52"/>
      <c r="H221" s="52"/>
      <c r="I221" s="52"/>
    </row>
    <row r="222" spans="6:9" ht="14.25">
      <c r="F222" s="52"/>
      <c r="G222" s="52"/>
      <c r="H222" s="52"/>
      <c r="I222" s="52"/>
    </row>
    <row r="223" spans="6:9" ht="14.25">
      <c r="F223" s="52"/>
      <c r="G223" s="52"/>
      <c r="H223" s="52"/>
      <c r="I223" s="52"/>
    </row>
    <row r="224" spans="6:9" ht="14.25">
      <c r="F224" s="52"/>
      <c r="G224" s="52"/>
      <c r="H224" s="52"/>
      <c r="I224" s="52"/>
    </row>
    <row r="225" spans="6:9" ht="14.25">
      <c r="F225" s="52"/>
      <c r="G225" s="52"/>
      <c r="H225" s="52"/>
      <c r="I225" s="52"/>
    </row>
    <row r="226" spans="6:9" ht="14.25">
      <c r="F226" s="52"/>
      <c r="G226" s="52"/>
      <c r="H226" s="52"/>
      <c r="I226" s="52"/>
    </row>
    <row r="227" spans="6:9" ht="14.25">
      <c r="F227" s="52"/>
      <c r="G227" s="52"/>
      <c r="H227" s="52"/>
      <c r="I227" s="52"/>
    </row>
    <row r="228" spans="6:9" ht="14.25">
      <c r="F228" s="52"/>
      <c r="G228" s="52"/>
      <c r="H228" s="52"/>
      <c r="I228" s="52"/>
    </row>
    <row r="229" spans="6:9" ht="14.25">
      <c r="F229" s="52"/>
      <c r="G229" s="52"/>
      <c r="H229" s="52"/>
      <c r="I229" s="52"/>
    </row>
    <row r="230" spans="6:9" ht="14.25">
      <c r="F230" s="52"/>
      <c r="G230" s="52"/>
      <c r="H230" s="52"/>
      <c r="I230" s="52"/>
    </row>
    <row r="231" spans="6:9" ht="14.25">
      <c r="F231" s="52"/>
      <c r="G231" s="52"/>
      <c r="H231" s="52"/>
      <c r="I231" s="52"/>
    </row>
    <row r="232" spans="6:9" ht="14.25">
      <c r="F232" s="52"/>
      <c r="G232" s="52"/>
      <c r="H232" s="52"/>
      <c r="I232" s="52"/>
    </row>
    <row r="233" spans="6:9" ht="14.25">
      <c r="F233" s="52"/>
      <c r="G233" s="52"/>
      <c r="H233" s="52"/>
      <c r="I233" s="52"/>
    </row>
    <row r="234" spans="6:9" ht="14.25">
      <c r="F234" s="52"/>
      <c r="G234" s="52"/>
      <c r="H234" s="52"/>
      <c r="I234" s="52"/>
    </row>
    <row r="235" spans="6:9" ht="14.25">
      <c r="F235" s="52"/>
      <c r="G235" s="52"/>
      <c r="H235" s="52"/>
      <c r="I235" s="52"/>
    </row>
    <row r="236" spans="6:9" ht="14.25">
      <c r="F236" s="52"/>
      <c r="G236" s="52"/>
      <c r="H236" s="52"/>
      <c r="I236" s="52"/>
    </row>
    <row r="237" spans="6:9" ht="14.25">
      <c r="F237" s="52"/>
      <c r="G237" s="52"/>
      <c r="H237" s="52"/>
      <c r="I237" s="52"/>
    </row>
    <row r="238" spans="6:9" ht="14.25">
      <c r="F238" s="52"/>
      <c r="G238" s="52"/>
      <c r="H238" s="52"/>
      <c r="I238" s="52"/>
    </row>
    <row r="239" spans="6:9" ht="14.25">
      <c r="F239" s="52"/>
      <c r="G239" s="52"/>
      <c r="H239" s="52"/>
      <c r="I239" s="52"/>
    </row>
    <row r="240" spans="6:9" ht="14.25">
      <c r="F240" s="52"/>
      <c r="G240" s="52"/>
      <c r="H240" s="52"/>
      <c r="I240" s="52"/>
    </row>
    <row r="241" spans="6:9" ht="14.25">
      <c r="F241" s="52"/>
      <c r="G241" s="52"/>
      <c r="H241" s="52"/>
      <c r="I241" s="52"/>
    </row>
    <row r="242" spans="6:9" ht="14.25">
      <c r="F242" s="52"/>
      <c r="G242" s="52"/>
      <c r="H242" s="52"/>
      <c r="I242" s="52"/>
    </row>
    <row r="243" spans="6:9" ht="14.25">
      <c r="F243" s="52"/>
      <c r="G243" s="52"/>
      <c r="H243" s="52"/>
      <c r="I243" s="52"/>
    </row>
    <row r="244" spans="6:9" ht="14.25">
      <c r="F244" s="52"/>
      <c r="G244" s="52"/>
      <c r="H244" s="52"/>
      <c r="I244" s="52"/>
    </row>
    <row r="245" spans="6:9" ht="14.25">
      <c r="F245" s="52"/>
      <c r="G245" s="52"/>
      <c r="H245" s="52"/>
      <c r="I245" s="52"/>
    </row>
    <row r="246" spans="6:9" ht="14.25">
      <c r="F246" s="52"/>
      <c r="G246" s="52"/>
      <c r="H246" s="52"/>
      <c r="I246" s="52"/>
    </row>
    <row r="247" spans="6:9" ht="14.25">
      <c r="F247" s="52"/>
      <c r="G247" s="52"/>
      <c r="H247" s="52"/>
      <c r="I247" s="52"/>
    </row>
    <row r="248" spans="6:9" ht="14.25">
      <c r="F248" s="52"/>
      <c r="G248" s="52"/>
      <c r="H248" s="52"/>
      <c r="I248" s="52"/>
    </row>
    <row r="249" spans="6:9" ht="14.25">
      <c r="F249" s="52"/>
      <c r="G249" s="52"/>
      <c r="H249" s="52"/>
      <c r="I249" s="52"/>
    </row>
    <row r="250" spans="6:9" ht="14.25">
      <c r="F250" s="52"/>
      <c r="G250" s="52"/>
      <c r="H250" s="52"/>
      <c r="I250" s="52"/>
    </row>
    <row r="251" spans="6:9" ht="14.25">
      <c r="F251" s="52"/>
      <c r="G251" s="52"/>
      <c r="H251" s="52"/>
      <c r="I251" s="52"/>
    </row>
    <row r="252" spans="6:9" ht="14.25">
      <c r="F252" s="52"/>
      <c r="G252" s="52"/>
      <c r="H252" s="52"/>
      <c r="I252" s="52"/>
    </row>
    <row r="253" spans="6:9" ht="14.25">
      <c r="F253" s="52"/>
      <c r="G253" s="52"/>
      <c r="H253" s="52"/>
      <c r="I253" s="52"/>
    </row>
    <row r="254" spans="6:9" ht="14.25">
      <c r="F254" s="52"/>
      <c r="G254" s="52"/>
      <c r="H254" s="52"/>
      <c r="I254" s="52"/>
    </row>
    <row r="255" spans="6:9" ht="14.25">
      <c r="F255" s="52"/>
      <c r="G255" s="52"/>
      <c r="H255" s="52"/>
      <c r="I255" s="52"/>
    </row>
    <row r="256" spans="6:9" ht="14.25">
      <c r="F256" s="52"/>
      <c r="G256" s="52"/>
      <c r="H256" s="52"/>
      <c r="I256" s="52"/>
    </row>
    <row r="257" spans="6:9" ht="14.25">
      <c r="F257" s="52"/>
      <c r="G257" s="52"/>
      <c r="H257" s="52"/>
      <c r="I257" s="52"/>
    </row>
    <row r="258" spans="6:9" ht="14.25">
      <c r="F258" s="52"/>
      <c r="G258" s="52"/>
      <c r="H258" s="52"/>
      <c r="I258" s="52"/>
    </row>
    <row r="259" spans="6:9" ht="14.25">
      <c r="F259" s="52"/>
      <c r="G259" s="52"/>
      <c r="H259" s="52"/>
      <c r="I259" s="52"/>
    </row>
    <row r="260" spans="6:9" ht="14.25">
      <c r="F260" s="52"/>
      <c r="G260" s="52"/>
      <c r="H260" s="52"/>
      <c r="I260" s="52"/>
    </row>
    <row r="261" spans="6:9" ht="14.25">
      <c r="F261" s="52"/>
      <c r="G261" s="52"/>
      <c r="H261" s="52"/>
      <c r="I261" s="52"/>
    </row>
    <row r="262" spans="6:9" ht="14.25">
      <c r="F262" s="52"/>
      <c r="G262" s="52"/>
      <c r="H262" s="52"/>
      <c r="I262" s="52"/>
    </row>
    <row r="263" spans="6:9" ht="14.25">
      <c r="F263" s="52"/>
      <c r="G263" s="52"/>
      <c r="H263" s="52"/>
      <c r="I263" s="52"/>
    </row>
    <row r="264" spans="6:9" ht="14.25">
      <c r="F264" s="52"/>
      <c r="G264" s="52"/>
      <c r="H264" s="52"/>
      <c r="I264" s="52"/>
    </row>
    <row r="265" spans="6:9" ht="14.25">
      <c r="F265" s="52"/>
      <c r="G265" s="52"/>
      <c r="H265" s="52"/>
      <c r="I265" s="52"/>
    </row>
    <row r="266" spans="6:9" ht="14.25">
      <c r="F266" s="52"/>
      <c r="G266" s="52"/>
      <c r="H266" s="52"/>
      <c r="I266" s="52"/>
    </row>
    <row r="267" spans="6:9" ht="14.25">
      <c r="F267" s="52"/>
      <c r="G267" s="52"/>
      <c r="H267" s="52"/>
      <c r="I267" s="52"/>
    </row>
    <row r="268" spans="6:9" ht="14.25">
      <c r="F268" s="52"/>
      <c r="G268" s="52"/>
      <c r="H268" s="52"/>
      <c r="I268" s="52"/>
    </row>
    <row r="269" spans="6:9" ht="14.25">
      <c r="F269" s="52"/>
      <c r="G269" s="52"/>
      <c r="H269" s="52"/>
      <c r="I269" s="52"/>
    </row>
    <row r="270" spans="6:9" ht="14.25">
      <c r="F270" s="52"/>
      <c r="G270" s="52"/>
      <c r="H270" s="52"/>
      <c r="I270" s="52"/>
    </row>
    <row r="271" spans="6:9" ht="14.25">
      <c r="F271" s="52"/>
      <c r="G271" s="52"/>
      <c r="H271" s="52"/>
      <c r="I271" s="52"/>
    </row>
    <row r="272" spans="6:9" ht="14.25">
      <c r="F272" s="52"/>
      <c r="G272" s="52"/>
      <c r="H272" s="52"/>
      <c r="I272" s="52"/>
    </row>
    <row r="273" spans="6:9" ht="14.25">
      <c r="F273" s="52"/>
      <c r="G273" s="52"/>
      <c r="H273" s="52"/>
      <c r="I273" s="52"/>
    </row>
    <row r="274" spans="6:9" ht="14.25">
      <c r="F274" s="52"/>
      <c r="G274" s="52"/>
      <c r="H274" s="52"/>
      <c r="I274" s="52"/>
    </row>
    <row r="275" spans="6:9" ht="14.25">
      <c r="F275" s="52"/>
      <c r="G275" s="52"/>
      <c r="H275" s="52"/>
      <c r="I275" s="52"/>
    </row>
    <row r="276" spans="6:9" ht="14.25">
      <c r="F276" s="52"/>
      <c r="G276" s="52"/>
      <c r="H276" s="52"/>
      <c r="I276" s="52"/>
    </row>
    <row r="277" spans="6:9" ht="14.25">
      <c r="F277" s="52"/>
      <c r="G277" s="52"/>
      <c r="H277" s="52"/>
      <c r="I277" s="52"/>
    </row>
    <row r="278" spans="6:9" ht="14.25">
      <c r="F278" s="52"/>
      <c r="G278" s="52"/>
      <c r="H278" s="52"/>
      <c r="I278" s="52"/>
    </row>
    <row r="279" spans="6:9" ht="14.25">
      <c r="F279" s="52"/>
      <c r="G279" s="52"/>
      <c r="H279" s="52"/>
      <c r="I279" s="52"/>
    </row>
    <row r="280" spans="6:9" ht="14.25">
      <c r="F280" s="52"/>
      <c r="G280" s="52"/>
      <c r="H280" s="52"/>
      <c r="I280" s="52"/>
    </row>
    <row r="281" spans="6:9" ht="14.25">
      <c r="F281" s="52"/>
      <c r="G281" s="52"/>
      <c r="H281" s="52"/>
      <c r="I281" s="52"/>
    </row>
    <row r="282" spans="6:9" ht="14.25">
      <c r="F282" s="52"/>
      <c r="G282" s="52"/>
      <c r="H282" s="52"/>
      <c r="I282" s="52"/>
    </row>
    <row r="283" spans="6:9" ht="14.25">
      <c r="F283" s="52"/>
      <c r="G283" s="52"/>
      <c r="H283" s="52"/>
      <c r="I283" s="52"/>
    </row>
    <row r="284" spans="6:9" ht="14.25">
      <c r="F284" s="52"/>
      <c r="G284" s="52"/>
      <c r="H284" s="52"/>
      <c r="I284" s="52"/>
    </row>
    <row r="285" spans="6:9" ht="14.25">
      <c r="F285" s="52"/>
      <c r="G285" s="52"/>
      <c r="H285" s="52"/>
      <c r="I285" s="52"/>
    </row>
    <row r="286" spans="6:9" ht="14.25">
      <c r="F286" s="52"/>
      <c r="G286" s="52"/>
      <c r="H286" s="52"/>
      <c r="I286" s="52"/>
    </row>
    <row r="287" spans="6:9" ht="14.25">
      <c r="F287" s="52"/>
      <c r="G287" s="52"/>
      <c r="H287" s="52"/>
      <c r="I287" s="52"/>
    </row>
    <row r="288" spans="6:9" ht="14.25">
      <c r="F288" s="52"/>
      <c r="G288" s="52"/>
      <c r="H288" s="52"/>
      <c r="I288" s="52"/>
    </row>
    <row r="289" spans="6:9" ht="14.25">
      <c r="F289" s="52"/>
      <c r="G289" s="52"/>
      <c r="H289" s="52"/>
      <c r="I289" s="52"/>
    </row>
    <row r="290" spans="6:9" ht="14.25">
      <c r="F290" s="52"/>
      <c r="G290" s="52"/>
      <c r="H290" s="52"/>
      <c r="I290" s="52"/>
    </row>
    <row r="291" spans="6:9" ht="14.25">
      <c r="F291" s="52"/>
      <c r="G291" s="52"/>
      <c r="H291" s="52"/>
      <c r="I291" s="52"/>
    </row>
    <row r="292" spans="6:9" ht="14.25">
      <c r="F292" s="52"/>
      <c r="G292" s="52"/>
      <c r="H292" s="52"/>
      <c r="I292" s="52"/>
    </row>
    <row r="293" spans="6:9" ht="14.25">
      <c r="F293" s="52"/>
      <c r="G293" s="52"/>
      <c r="H293" s="52"/>
      <c r="I293" s="52"/>
    </row>
    <row r="294" spans="6:9" ht="14.25">
      <c r="F294" s="52"/>
      <c r="G294" s="52"/>
      <c r="H294" s="52"/>
      <c r="I294" s="52"/>
    </row>
    <row r="295" spans="6:9" ht="14.25">
      <c r="F295" s="52"/>
      <c r="G295" s="52"/>
      <c r="H295" s="52"/>
      <c r="I295" s="52"/>
    </row>
    <row r="296" spans="6:9" ht="14.25">
      <c r="F296" s="52"/>
      <c r="G296" s="52"/>
      <c r="H296" s="52"/>
      <c r="I296" s="52"/>
    </row>
    <row r="297" spans="6:9" ht="14.25">
      <c r="F297" s="52"/>
      <c r="G297" s="52"/>
      <c r="H297" s="52"/>
      <c r="I297" s="52"/>
    </row>
    <row r="298" spans="6:9" ht="14.25">
      <c r="F298" s="52"/>
      <c r="G298" s="52"/>
      <c r="H298" s="52"/>
      <c r="I298" s="52"/>
    </row>
    <row r="299" spans="6:9" ht="14.25">
      <c r="F299" s="52"/>
      <c r="G299" s="52"/>
      <c r="H299" s="52"/>
      <c r="I299" s="52"/>
    </row>
    <row r="300" spans="6:9" ht="14.25">
      <c r="F300" s="52"/>
      <c r="G300" s="52"/>
      <c r="H300" s="52"/>
      <c r="I300" s="52"/>
    </row>
    <row r="301" spans="6:9" ht="14.25">
      <c r="F301" s="52"/>
      <c r="G301" s="52"/>
      <c r="H301" s="52"/>
      <c r="I301" s="52"/>
    </row>
    <row r="302" spans="6:9" ht="14.25">
      <c r="F302" s="52"/>
      <c r="G302" s="52"/>
      <c r="H302" s="52"/>
      <c r="I302" s="52"/>
    </row>
    <row r="303" spans="6:9" ht="14.25">
      <c r="F303" s="52"/>
      <c r="G303" s="52"/>
      <c r="H303" s="52"/>
      <c r="I303" s="52"/>
    </row>
    <row r="304" spans="6:9" ht="14.25">
      <c r="F304" s="52"/>
      <c r="G304" s="52"/>
      <c r="H304" s="52"/>
      <c r="I304" s="52"/>
    </row>
    <row r="305" spans="6:9" ht="14.25">
      <c r="F305" s="52"/>
      <c r="G305" s="52"/>
      <c r="H305" s="52"/>
      <c r="I305" s="52"/>
    </row>
    <row r="306" spans="6:9" ht="14.25">
      <c r="F306" s="52"/>
      <c r="G306" s="52"/>
      <c r="H306" s="52"/>
      <c r="I306" s="52"/>
    </row>
    <row r="307" spans="6:9" ht="14.25">
      <c r="F307" s="52"/>
      <c r="G307" s="52"/>
      <c r="H307" s="52"/>
      <c r="I307" s="52"/>
    </row>
    <row r="308" spans="6:9" ht="14.25">
      <c r="F308" s="52"/>
      <c r="G308" s="52"/>
      <c r="H308" s="52"/>
      <c r="I308" s="52"/>
    </row>
    <row r="309" spans="6:9" ht="14.25">
      <c r="F309" s="52"/>
      <c r="G309" s="52"/>
      <c r="H309" s="52"/>
      <c r="I309" s="52"/>
    </row>
    <row r="310" spans="6:9" ht="14.25">
      <c r="F310" s="52"/>
      <c r="G310" s="52"/>
      <c r="H310" s="52"/>
      <c r="I310" s="52"/>
    </row>
    <row r="311" spans="6:9" ht="14.25">
      <c r="F311" s="52"/>
      <c r="G311" s="52"/>
      <c r="H311" s="52"/>
      <c r="I311" s="52"/>
    </row>
    <row r="312" spans="6:9" ht="14.25">
      <c r="F312" s="52"/>
      <c r="G312" s="52"/>
      <c r="H312" s="52"/>
      <c r="I312" s="52"/>
    </row>
    <row r="313" spans="6:9" ht="14.25">
      <c r="F313" s="52"/>
      <c r="G313" s="52"/>
      <c r="H313" s="52"/>
      <c r="I313" s="52"/>
    </row>
    <row r="314" spans="6:9" ht="14.25">
      <c r="F314" s="52"/>
      <c r="G314" s="52"/>
      <c r="H314" s="52"/>
      <c r="I314" s="52"/>
    </row>
    <row r="315" spans="6:9" ht="14.25">
      <c r="F315" s="52"/>
      <c r="G315" s="52"/>
      <c r="H315" s="52"/>
      <c r="I315" s="52"/>
    </row>
    <row r="316" spans="6:9" ht="14.25">
      <c r="F316" s="52"/>
      <c r="G316" s="52"/>
      <c r="H316" s="52"/>
      <c r="I316" s="52"/>
    </row>
    <row r="317" spans="6:9" ht="14.25">
      <c r="F317" s="52"/>
      <c r="G317" s="52"/>
      <c r="H317" s="52"/>
      <c r="I317" s="52"/>
    </row>
    <row r="318" spans="6:9" ht="14.25">
      <c r="F318" s="52"/>
      <c r="G318" s="52"/>
      <c r="H318" s="52"/>
      <c r="I318" s="52"/>
    </row>
    <row r="319" spans="6:9" ht="14.25">
      <c r="F319" s="52"/>
      <c r="G319" s="52"/>
      <c r="H319" s="52"/>
      <c r="I319" s="52"/>
    </row>
    <row r="320" spans="6:9" ht="14.25">
      <c r="F320" s="52"/>
      <c r="G320" s="52"/>
      <c r="H320" s="52"/>
      <c r="I320" s="52"/>
    </row>
    <row r="321" spans="6:9" ht="14.25">
      <c r="F321" s="52"/>
      <c r="G321" s="52"/>
      <c r="H321" s="52"/>
      <c r="I321" s="52"/>
    </row>
    <row r="322" spans="6:9" ht="14.25">
      <c r="F322" s="52"/>
      <c r="G322" s="52"/>
      <c r="H322" s="52"/>
      <c r="I322" s="52"/>
    </row>
    <row r="323" spans="6:9" ht="14.25">
      <c r="F323" s="52"/>
      <c r="G323" s="52"/>
      <c r="H323" s="52"/>
      <c r="I323" s="52"/>
    </row>
    <row r="324" spans="6:9" ht="14.25">
      <c r="F324" s="52"/>
      <c r="G324" s="52"/>
      <c r="H324" s="52"/>
      <c r="I324" s="52"/>
    </row>
    <row r="325" spans="6:9" ht="14.25">
      <c r="F325" s="52"/>
      <c r="G325" s="52"/>
      <c r="H325" s="52"/>
      <c r="I325" s="52"/>
    </row>
    <row r="326" spans="6:9" ht="14.25">
      <c r="F326" s="52"/>
      <c r="G326" s="52"/>
      <c r="H326" s="52"/>
      <c r="I326" s="52"/>
    </row>
    <row r="327" spans="6:9" ht="14.25">
      <c r="F327" s="52"/>
      <c r="G327" s="52"/>
      <c r="H327" s="52"/>
      <c r="I327" s="52"/>
    </row>
    <row r="328" spans="6:9" ht="14.25">
      <c r="F328" s="52"/>
      <c r="G328" s="52"/>
      <c r="H328" s="52"/>
      <c r="I328" s="52"/>
    </row>
    <row r="329" spans="6:9" ht="14.25">
      <c r="F329" s="52"/>
      <c r="G329" s="52"/>
      <c r="H329" s="52"/>
      <c r="I329" s="52"/>
    </row>
    <row r="330" spans="6:9" ht="14.25">
      <c r="F330" s="52"/>
      <c r="G330" s="52"/>
      <c r="H330" s="52"/>
      <c r="I330" s="52"/>
    </row>
    <row r="331" spans="6:9" ht="14.25">
      <c r="F331" s="52"/>
      <c r="G331" s="52"/>
      <c r="H331" s="52"/>
      <c r="I331" s="52"/>
    </row>
    <row r="332" spans="6:9" ht="14.25">
      <c r="F332" s="52"/>
      <c r="G332" s="52"/>
      <c r="H332" s="52"/>
      <c r="I332" s="52"/>
    </row>
    <row r="333" spans="6:9" ht="14.25">
      <c r="F333" s="52"/>
      <c r="G333" s="52"/>
      <c r="H333" s="52"/>
      <c r="I333" s="52"/>
    </row>
    <row r="334" spans="6:9" ht="14.25">
      <c r="F334" s="52"/>
      <c r="G334" s="52"/>
      <c r="H334" s="52"/>
      <c r="I334" s="52"/>
    </row>
    <row r="335" spans="6:9" ht="14.25">
      <c r="F335" s="52"/>
      <c r="G335" s="52"/>
      <c r="H335" s="52"/>
      <c r="I335" s="52"/>
    </row>
    <row r="336" spans="6:9" ht="14.25">
      <c r="F336" s="52"/>
      <c r="G336" s="52"/>
      <c r="H336" s="52"/>
      <c r="I336" s="52"/>
    </row>
    <row r="337" spans="6:9" ht="14.25">
      <c r="F337" s="52"/>
      <c r="G337" s="52"/>
      <c r="H337" s="52"/>
      <c r="I337" s="52"/>
    </row>
    <row r="338" spans="6:9" ht="14.25">
      <c r="F338" s="52"/>
      <c r="G338" s="52"/>
      <c r="H338" s="52"/>
      <c r="I338" s="52"/>
    </row>
    <row r="339" spans="6:9" ht="14.25">
      <c r="F339" s="52"/>
      <c r="G339" s="52"/>
      <c r="H339" s="52"/>
      <c r="I339" s="52"/>
    </row>
    <row r="340" spans="6:9" ht="14.25">
      <c r="F340" s="52"/>
      <c r="G340" s="52"/>
      <c r="H340" s="52"/>
      <c r="I340" s="52"/>
    </row>
    <row r="341" spans="6:9" ht="14.25">
      <c r="F341" s="52"/>
      <c r="G341" s="52"/>
      <c r="H341" s="52"/>
      <c r="I341" s="52"/>
    </row>
    <row r="342" spans="6:9" ht="14.25">
      <c r="F342" s="52"/>
      <c r="G342" s="52"/>
      <c r="H342" s="52"/>
      <c r="I342" s="52"/>
    </row>
    <row r="343" spans="6:9" ht="14.25">
      <c r="F343" s="52"/>
      <c r="G343" s="52"/>
      <c r="H343" s="52"/>
      <c r="I343" s="52"/>
    </row>
    <row r="344" spans="6:9" ht="14.25">
      <c r="F344" s="52"/>
      <c r="G344" s="52"/>
      <c r="H344" s="52"/>
      <c r="I344" s="52"/>
    </row>
    <row r="345" spans="6:9" ht="14.25">
      <c r="F345" s="52"/>
      <c r="G345" s="52"/>
      <c r="H345" s="52"/>
      <c r="I345" s="52"/>
    </row>
    <row r="346" spans="6:9" ht="14.25">
      <c r="F346" s="52"/>
      <c r="G346" s="52"/>
      <c r="H346" s="52"/>
      <c r="I346" s="52"/>
    </row>
    <row r="347" spans="6:9" ht="14.25">
      <c r="F347" s="52"/>
      <c r="G347" s="52"/>
      <c r="H347" s="52"/>
      <c r="I347" s="52"/>
    </row>
    <row r="348" spans="6:9" ht="14.25">
      <c r="F348" s="52"/>
      <c r="G348" s="52"/>
      <c r="H348" s="52"/>
      <c r="I348" s="52"/>
    </row>
    <row r="349" spans="6:9" ht="14.25">
      <c r="F349" s="52"/>
      <c r="G349" s="52"/>
      <c r="H349" s="52"/>
      <c r="I349" s="52"/>
    </row>
    <row r="350" spans="6:9" ht="14.25">
      <c r="F350" s="52"/>
      <c r="G350" s="52"/>
      <c r="H350" s="52"/>
      <c r="I350" s="52"/>
    </row>
    <row r="351" spans="6:9" ht="14.25">
      <c r="F351" s="52"/>
      <c r="G351" s="52"/>
      <c r="H351" s="52"/>
      <c r="I351" s="52"/>
    </row>
    <row r="352" spans="6:9" ht="14.25">
      <c r="F352" s="52"/>
      <c r="G352" s="52"/>
      <c r="H352" s="52"/>
      <c r="I352" s="52"/>
    </row>
    <row r="353" spans="6:9" ht="14.25">
      <c r="F353" s="52"/>
      <c r="G353" s="52"/>
      <c r="H353" s="52"/>
      <c r="I353" s="52"/>
    </row>
    <row r="354" spans="6:9" ht="14.25">
      <c r="F354" s="52"/>
      <c r="G354" s="52"/>
      <c r="H354" s="52"/>
      <c r="I354" s="52"/>
    </row>
    <row r="355" spans="6:9" ht="14.25">
      <c r="F355" s="52"/>
      <c r="G355" s="52"/>
      <c r="H355" s="52"/>
      <c r="I355" s="52"/>
    </row>
    <row r="356" spans="6:9" ht="14.25">
      <c r="F356" s="52"/>
      <c r="G356" s="52"/>
      <c r="H356" s="52"/>
      <c r="I356" s="52"/>
    </row>
    <row r="357" spans="6:9" ht="14.25">
      <c r="F357" s="52"/>
      <c r="G357" s="52"/>
      <c r="H357" s="52"/>
      <c r="I357" s="52"/>
    </row>
    <row r="358" spans="6:9" ht="14.25">
      <c r="F358" s="52"/>
      <c r="G358" s="52"/>
      <c r="H358" s="52"/>
      <c r="I358" s="52"/>
    </row>
    <row r="359" spans="6:9" ht="14.25">
      <c r="F359" s="52"/>
      <c r="G359" s="52"/>
      <c r="H359" s="52"/>
      <c r="I359" s="52"/>
    </row>
    <row r="360" spans="6:9" ht="14.25">
      <c r="F360" s="52"/>
      <c r="G360" s="52"/>
      <c r="H360" s="52"/>
      <c r="I360" s="52"/>
    </row>
    <row r="361" spans="6:9" ht="14.25">
      <c r="F361" s="52"/>
      <c r="G361" s="52"/>
      <c r="H361" s="52"/>
      <c r="I361" s="52"/>
    </row>
    <row r="362" spans="6:9" ht="14.25">
      <c r="F362" s="52"/>
      <c r="G362" s="52"/>
      <c r="H362" s="52"/>
      <c r="I362" s="52"/>
    </row>
    <row r="363" spans="6:9" ht="14.25">
      <c r="F363" s="52"/>
      <c r="G363" s="52"/>
      <c r="H363" s="52"/>
      <c r="I363" s="52"/>
    </row>
    <row r="364" spans="6:9" ht="14.25">
      <c r="F364" s="52"/>
      <c r="G364" s="52"/>
      <c r="H364" s="52"/>
      <c r="I364" s="52"/>
    </row>
    <row r="365" spans="6:9" ht="14.25">
      <c r="F365" s="52"/>
      <c r="G365" s="52"/>
      <c r="H365" s="52"/>
      <c r="I365" s="52"/>
    </row>
    <row r="366" spans="6:9" ht="14.25">
      <c r="F366" s="52"/>
      <c r="G366" s="52"/>
      <c r="H366" s="52"/>
      <c r="I366" s="52"/>
    </row>
    <row r="367" spans="6:9" ht="14.25">
      <c r="F367" s="52"/>
      <c r="G367" s="52"/>
      <c r="H367" s="52"/>
      <c r="I367" s="52"/>
    </row>
    <row r="368" spans="6:9" ht="14.25">
      <c r="F368" s="52"/>
      <c r="G368" s="52"/>
      <c r="H368" s="52"/>
      <c r="I368" s="52"/>
    </row>
    <row r="369" spans="6:9" ht="14.25">
      <c r="F369" s="52"/>
      <c r="G369" s="52"/>
      <c r="H369" s="52"/>
      <c r="I369" s="52"/>
    </row>
    <row r="370" spans="6:9" ht="14.25">
      <c r="F370" s="52"/>
      <c r="G370" s="52"/>
      <c r="H370" s="52"/>
      <c r="I370" s="52"/>
    </row>
    <row r="371" spans="6:9" ht="14.25">
      <c r="F371" s="52"/>
      <c r="G371" s="52"/>
      <c r="H371" s="52"/>
      <c r="I371" s="52"/>
    </row>
    <row r="372" spans="6:9" ht="14.25">
      <c r="F372" s="52"/>
      <c r="G372" s="52"/>
      <c r="H372" s="52"/>
      <c r="I372" s="52"/>
    </row>
    <row r="373" spans="6:9" ht="14.25">
      <c r="F373" s="52"/>
      <c r="G373" s="52"/>
      <c r="H373" s="52"/>
      <c r="I373" s="52"/>
    </row>
    <row r="374" spans="6:9" ht="14.25">
      <c r="F374" s="52"/>
      <c r="G374" s="52"/>
      <c r="H374" s="52"/>
      <c r="I374" s="52"/>
    </row>
    <row r="375" spans="6:9" ht="14.25">
      <c r="F375" s="52"/>
      <c r="G375" s="52"/>
      <c r="H375" s="52"/>
      <c r="I375" s="52"/>
    </row>
    <row r="376" spans="6:9" ht="14.25">
      <c r="F376" s="52"/>
      <c r="G376" s="52"/>
      <c r="H376" s="52"/>
      <c r="I376" s="52"/>
    </row>
    <row r="377" spans="6:9" ht="14.25">
      <c r="F377" s="52"/>
      <c r="G377" s="52"/>
      <c r="H377" s="52"/>
      <c r="I377" s="52"/>
    </row>
    <row r="378" spans="6:9" ht="14.25">
      <c r="F378" s="52"/>
      <c r="G378" s="52"/>
      <c r="H378" s="52"/>
      <c r="I378" s="52"/>
    </row>
    <row r="379" spans="6:9" ht="14.25">
      <c r="F379" s="52"/>
      <c r="G379" s="52"/>
      <c r="H379" s="52"/>
      <c r="I379" s="52"/>
    </row>
    <row r="380" spans="6:9" ht="14.25">
      <c r="F380" s="52"/>
      <c r="G380" s="52"/>
      <c r="H380" s="52"/>
      <c r="I380" s="52"/>
    </row>
    <row r="381" spans="6:9" ht="14.25">
      <c r="F381" s="52"/>
      <c r="G381" s="52"/>
      <c r="H381" s="52"/>
      <c r="I381" s="52"/>
    </row>
    <row r="382" spans="6:9" ht="14.25">
      <c r="F382" s="52"/>
      <c r="G382" s="52"/>
      <c r="H382" s="52"/>
      <c r="I382" s="52"/>
    </row>
    <row r="383" spans="6:9" ht="14.25">
      <c r="F383" s="52"/>
      <c r="G383" s="52"/>
      <c r="H383" s="52"/>
      <c r="I383" s="52"/>
    </row>
    <row r="384" spans="6:9" ht="14.25">
      <c r="F384" s="52"/>
      <c r="G384" s="52"/>
      <c r="H384" s="52"/>
      <c r="I384" s="52"/>
    </row>
    <row r="385" spans="6:9" ht="14.25">
      <c r="F385" s="52"/>
      <c r="G385" s="52"/>
      <c r="H385" s="52"/>
      <c r="I385" s="52"/>
    </row>
    <row r="386" spans="6:9" ht="14.25">
      <c r="F386" s="52"/>
      <c r="G386" s="52"/>
      <c r="H386" s="52"/>
      <c r="I386" s="52"/>
    </row>
    <row r="387" spans="6:9" ht="14.25">
      <c r="F387" s="52"/>
      <c r="G387" s="52"/>
      <c r="H387" s="52"/>
      <c r="I387" s="52"/>
    </row>
    <row r="388" spans="6:9" ht="14.25">
      <c r="F388" s="52"/>
      <c r="G388" s="52"/>
      <c r="H388" s="52"/>
      <c r="I388" s="52"/>
    </row>
    <row r="389" spans="6:9" ht="14.25">
      <c r="F389" s="52"/>
      <c r="G389" s="52"/>
      <c r="H389" s="52"/>
      <c r="I389" s="52"/>
    </row>
    <row r="390" spans="6:9" ht="14.25">
      <c r="F390" s="52"/>
      <c r="G390" s="52"/>
      <c r="H390" s="52"/>
      <c r="I390" s="52"/>
    </row>
    <row r="391" spans="6:9" ht="14.25">
      <c r="F391" s="52"/>
      <c r="G391" s="52"/>
      <c r="H391" s="52"/>
      <c r="I391" s="52"/>
    </row>
    <row r="392" spans="6:9" ht="14.25">
      <c r="F392" s="52"/>
      <c r="G392" s="52"/>
      <c r="H392" s="52"/>
      <c r="I392" s="52"/>
    </row>
    <row r="393" spans="6:9" ht="14.25">
      <c r="F393" s="52"/>
      <c r="G393" s="52"/>
      <c r="H393" s="52"/>
      <c r="I393" s="52"/>
    </row>
    <row r="394" spans="6:9" ht="14.25">
      <c r="F394" s="52"/>
      <c r="G394" s="52"/>
      <c r="H394" s="52"/>
      <c r="I394" s="52"/>
    </row>
    <row r="395" spans="6:9" ht="14.25">
      <c r="F395" s="52"/>
      <c r="G395" s="52"/>
      <c r="H395" s="52"/>
      <c r="I395" s="52"/>
    </row>
    <row r="396" spans="6:9" ht="14.25">
      <c r="F396" s="52"/>
      <c r="G396" s="52"/>
      <c r="H396" s="52"/>
      <c r="I396" s="52"/>
    </row>
    <row r="397" spans="6:9" ht="14.25">
      <c r="F397" s="52"/>
      <c r="G397" s="52"/>
      <c r="H397" s="52"/>
      <c r="I397" s="52"/>
    </row>
    <row r="398" spans="6:9" ht="14.25">
      <c r="F398" s="52"/>
      <c r="G398" s="52"/>
      <c r="H398" s="52"/>
      <c r="I398" s="52"/>
    </row>
    <row r="399" spans="6:9" ht="14.25">
      <c r="F399" s="52"/>
      <c r="G399" s="52"/>
      <c r="H399" s="52"/>
      <c r="I399" s="52"/>
    </row>
    <row r="400" spans="6:9" ht="14.25">
      <c r="F400" s="52"/>
      <c r="G400" s="52"/>
      <c r="H400" s="52"/>
      <c r="I400" s="52"/>
    </row>
    <row r="401" spans="6:9" ht="14.25">
      <c r="F401" s="52"/>
      <c r="G401" s="52"/>
      <c r="H401" s="52"/>
      <c r="I401" s="52"/>
    </row>
    <row r="402" spans="6:9" ht="14.25">
      <c r="F402" s="52"/>
      <c r="G402" s="52"/>
      <c r="H402" s="52"/>
      <c r="I402" s="52"/>
    </row>
    <row r="403" spans="6:9" ht="14.25">
      <c r="F403" s="52"/>
      <c r="G403" s="52"/>
      <c r="H403" s="52"/>
      <c r="I403" s="52"/>
    </row>
    <row r="404" spans="6:9" ht="14.25">
      <c r="F404" s="52"/>
      <c r="G404" s="52"/>
      <c r="H404" s="52"/>
      <c r="I404" s="52"/>
    </row>
    <row r="405" spans="6:9" ht="14.25">
      <c r="F405" s="52"/>
      <c r="G405" s="52"/>
      <c r="H405" s="52"/>
      <c r="I405" s="52"/>
    </row>
    <row r="406" spans="6:9" ht="14.25">
      <c r="F406" s="52"/>
      <c r="G406" s="52"/>
      <c r="H406" s="52"/>
      <c r="I406" s="52"/>
    </row>
    <row r="407" spans="6:9" ht="14.25">
      <c r="F407" s="52"/>
      <c r="G407" s="52"/>
      <c r="H407" s="52"/>
      <c r="I407" s="52"/>
    </row>
    <row r="408" spans="6:9" ht="14.25">
      <c r="F408" s="52"/>
      <c r="G408" s="52"/>
      <c r="H408" s="52"/>
      <c r="I408" s="52"/>
    </row>
    <row r="409" spans="6:9" ht="14.25">
      <c r="F409" s="52"/>
      <c r="G409" s="52"/>
      <c r="H409" s="52"/>
      <c r="I409" s="52"/>
    </row>
    <row r="410" spans="6:9" ht="14.25">
      <c r="F410" s="52"/>
      <c r="G410" s="52"/>
      <c r="H410" s="52"/>
      <c r="I410" s="52"/>
    </row>
    <row r="411" spans="6:9" ht="14.25">
      <c r="F411" s="52"/>
      <c r="G411" s="52"/>
      <c r="H411" s="52"/>
      <c r="I411" s="52"/>
    </row>
    <row r="412" spans="6:9" ht="14.25">
      <c r="F412" s="52"/>
      <c r="G412" s="52"/>
      <c r="H412" s="52"/>
      <c r="I412" s="52"/>
    </row>
    <row r="413" spans="6:9" ht="14.25">
      <c r="F413" s="52"/>
      <c r="G413" s="52"/>
      <c r="H413" s="52"/>
      <c r="I413" s="52"/>
    </row>
    <row r="414" spans="6:9" ht="14.25">
      <c r="F414" s="52"/>
      <c r="G414" s="52"/>
      <c r="H414" s="52"/>
      <c r="I414" s="52"/>
    </row>
    <row r="415" spans="6:9" ht="14.25">
      <c r="F415" s="52"/>
      <c r="G415" s="52"/>
      <c r="H415" s="52"/>
      <c r="I415" s="52"/>
    </row>
    <row r="416" spans="6:9" ht="14.25">
      <c r="F416" s="52"/>
      <c r="G416" s="52"/>
      <c r="H416" s="52"/>
      <c r="I416" s="52"/>
    </row>
    <row r="417" spans="6:9" ht="14.25">
      <c r="F417" s="52"/>
      <c r="G417" s="52"/>
      <c r="H417" s="52"/>
      <c r="I417" s="52"/>
    </row>
    <row r="418" spans="6:9" ht="14.25">
      <c r="F418" s="52"/>
      <c r="G418" s="52"/>
      <c r="H418" s="52"/>
      <c r="I418" s="52"/>
    </row>
    <row r="419" spans="6:9" ht="14.25">
      <c r="F419" s="52"/>
      <c r="G419" s="52"/>
      <c r="H419" s="52"/>
      <c r="I419" s="52"/>
    </row>
    <row r="420" spans="6:9" ht="14.25">
      <c r="F420" s="52"/>
      <c r="G420" s="52"/>
      <c r="H420" s="52"/>
      <c r="I420" s="52"/>
    </row>
    <row r="421" spans="6:9" ht="14.25">
      <c r="F421" s="52"/>
      <c r="G421" s="52"/>
      <c r="H421" s="52"/>
      <c r="I421" s="52"/>
    </row>
    <row r="422" spans="6:9" ht="14.25">
      <c r="F422" s="52"/>
      <c r="G422" s="52"/>
      <c r="H422" s="52"/>
      <c r="I422" s="52"/>
    </row>
    <row r="423" spans="6:9" ht="14.25">
      <c r="F423" s="52"/>
      <c r="G423" s="52"/>
      <c r="H423" s="52"/>
      <c r="I423" s="52"/>
    </row>
    <row r="424" spans="6:9" ht="14.25">
      <c r="F424" s="52"/>
      <c r="G424" s="52"/>
      <c r="H424" s="52"/>
      <c r="I424" s="52"/>
    </row>
    <row r="425" spans="6:9" ht="14.25">
      <c r="F425" s="52"/>
      <c r="G425" s="52"/>
      <c r="H425" s="52"/>
      <c r="I425" s="52"/>
    </row>
    <row r="426" spans="6:9" ht="14.25">
      <c r="F426" s="52"/>
      <c r="G426" s="52"/>
      <c r="H426" s="52"/>
      <c r="I426" s="52"/>
    </row>
    <row r="427" spans="6:9" ht="14.25">
      <c r="F427" s="52"/>
      <c r="G427" s="52"/>
      <c r="H427" s="52"/>
      <c r="I427" s="52"/>
    </row>
    <row r="428" spans="6:9" ht="14.25">
      <c r="F428" s="52"/>
      <c r="G428" s="52"/>
      <c r="H428" s="52"/>
      <c r="I428" s="52"/>
    </row>
    <row r="429" spans="6:9" ht="14.25">
      <c r="F429" s="52"/>
      <c r="G429" s="52"/>
      <c r="H429" s="52"/>
      <c r="I429" s="52"/>
    </row>
    <row r="430" spans="6:9" ht="14.25">
      <c r="F430" s="52"/>
      <c r="G430" s="52"/>
      <c r="H430" s="52"/>
      <c r="I430" s="52"/>
    </row>
    <row r="431" spans="6:9" ht="14.25">
      <c r="F431" s="52"/>
      <c r="G431" s="52"/>
      <c r="H431" s="52"/>
      <c r="I431" s="52"/>
    </row>
    <row r="432" spans="6:9" ht="14.25">
      <c r="F432" s="52"/>
      <c r="G432" s="52"/>
      <c r="H432" s="52"/>
      <c r="I432" s="52"/>
    </row>
    <row r="433" spans="6:9" ht="14.25">
      <c r="F433" s="52"/>
      <c r="G433" s="52"/>
      <c r="H433" s="52"/>
      <c r="I433" s="52"/>
    </row>
    <row r="434" spans="6:9" ht="14.25">
      <c r="F434" s="52"/>
      <c r="G434" s="52"/>
      <c r="H434" s="52"/>
      <c r="I434" s="52"/>
    </row>
    <row r="435" spans="6:9" ht="14.25">
      <c r="F435" s="52"/>
      <c r="G435" s="52"/>
      <c r="H435" s="52"/>
      <c r="I435" s="52"/>
    </row>
    <row r="436" spans="6:9" ht="14.25">
      <c r="F436" s="52"/>
      <c r="G436" s="52"/>
      <c r="H436" s="52"/>
      <c r="I436" s="52"/>
    </row>
    <row r="437" spans="6:9" ht="14.25">
      <c r="F437" s="52"/>
      <c r="G437" s="52"/>
      <c r="H437" s="52"/>
      <c r="I437" s="52"/>
    </row>
    <row r="438" spans="6:9" ht="14.25">
      <c r="F438" s="52"/>
      <c r="G438" s="52"/>
      <c r="H438" s="52"/>
      <c r="I438" s="52"/>
    </row>
    <row r="439" spans="6:9" ht="14.25">
      <c r="F439" s="52"/>
      <c r="G439" s="52"/>
      <c r="H439" s="52"/>
      <c r="I439" s="52"/>
    </row>
    <row r="440" spans="6:9" ht="14.25">
      <c r="F440" s="52"/>
      <c r="G440" s="52"/>
      <c r="H440" s="52"/>
      <c r="I440" s="52"/>
    </row>
    <row r="441" spans="6:9" ht="14.25">
      <c r="F441" s="52"/>
      <c r="G441" s="52"/>
      <c r="H441" s="52"/>
      <c r="I441" s="52"/>
    </row>
    <row r="442" spans="6:9" ht="14.25">
      <c r="F442" s="52"/>
      <c r="G442" s="52"/>
      <c r="H442" s="52"/>
      <c r="I442" s="52"/>
    </row>
    <row r="443" spans="6:9" ht="14.25">
      <c r="F443" s="52"/>
      <c r="G443" s="52"/>
      <c r="H443" s="52"/>
      <c r="I443" s="52"/>
    </row>
    <row r="444" spans="6:9" ht="14.25">
      <c r="F444" s="52"/>
      <c r="G444" s="52"/>
      <c r="H444" s="52"/>
      <c r="I444" s="52"/>
    </row>
    <row r="445" spans="6:9" ht="14.25">
      <c r="F445" s="52"/>
      <c r="G445" s="52"/>
      <c r="H445" s="52"/>
      <c r="I445" s="52"/>
    </row>
    <row r="446" spans="6:9" ht="14.25">
      <c r="F446" s="52"/>
      <c r="G446" s="52"/>
      <c r="H446" s="52"/>
      <c r="I446" s="52"/>
    </row>
    <row r="447" spans="6:9" ht="14.25">
      <c r="F447" s="52"/>
      <c r="G447" s="52"/>
      <c r="H447" s="52"/>
      <c r="I447" s="52"/>
    </row>
    <row r="448" spans="6:9" ht="14.25">
      <c r="F448" s="52"/>
      <c r="G448" s="52"/>
      <c r="H448" s="52"/>
      <c r="I448" s="52"/>
    </row>
    <row r="449" spans="6:9" ht="14.25">
      <c r="F449" s="52"/>
      <c r="G449" s="52"/>
      <c r="H449" s="52"/>
      <c r="I449" s="52"/>
    </row>
    <row r="450" spans="6:9" ht="14.25">
      <c r="F450" s="52"/>
      <c r="G450" s="52"/>
      <c r="H450" s="52"/>
      <c r="I450" s="52"/>
    </row>
    <row r="451" spans="6:9" ht="14.25">
      <c r="F451" s="52"/>
      <c r="G451" s="52"/>
      <c r="H451" s="52"/>
      <c r="I451" s="52"/>
    </row>
    <row r="452" spans="6:9" ht="14.25">
      <c r="F452" s="52"/>
      <c r="G452" s="52"/>
      <c r="H452" s="52"/>
      <c r="I452" s="52"/>
    </row>
    <row r="453" spans="6:9" ht="14.25">
      <c r="F453" s="52"/>
      <c r="G453" s="52"/>
      <c r="H453" s="52"/>
      <c r="I453" s="52"/>
    </row>
    <row r="454" spans="6:9" ht="14.25">
      <c r="F454" s="52"/>
      <c r="G454" s="52"/>
      <c r="H454" s="52"/>
      <c r="I454" s="52"/>
    </row>
    <row r="455" spans="6:9" ht="14.25">
      <c r="F455" s="52"/>
      <c r="G455" s="52"/>
      <c r="H455" s="52"/>
      <c r="I455" s="52"/>
    </row>
    <row r="456" spans="6:9" ht="14.25">
      <c r="F456" s="52"/>
      <c r="G456" s="52"/>
      <c r="H456" s="52"/>
      <c r="I456" s="52"/>
    </row>
    <row r="457" spans="6:9" ht="14.25">
      <c r="F457" s="52"/>
      <c r="G457" s="52"/>
      <c r="H457" s="52"/>
      <c r="I457" s="52"/>
    </row>
    <row r="458" spans="6:9" ht="14.25">
      <c r="F458" s="52"/>
      <c r="G458" s="52"/>
      <c r="H458" s="52"/>
      <c r="I458" s="52"/>
    </row>
    <row r="459" spans="6:9" ht="14.25">
      <c r="F459" s="52"/>
      <c r="G459" s="52"/>
      <c r="H459" s="52"/>
      <c r="I459" s="52"/>
    </row>
    <row r="460" spans="6:9" ht="14.25">
      <c r="F460" s="52"/>
      <c r="G460" s="52"/>
      <c r="H460" s="52"/>
      <c r="I460" s="52"/>
    </row>
    <row r="461" spans="6:9" ht="14.25">
      <c r="F461" s="52"/>
      <c r="G461" s="52"/>
      <c r="H461" s="52"/>
      <c r="I461" s="52"/>
    </row>
    <row r="462" spans="6:9" ht="14.25">
      <c r="F462" s="52"/>
      <c r="G462" s="52"/>
      <c r="H462" s="52"/>
      <c r="I462" s="52"/>
    </row>
    <row r="463" spans="6:9" ht="14.25">
      <c r="F463" s="52"/>
      <c r="G463" s="52"/>
      <c r="H463" s="52"/>
      <c r="I463" s="52"/>
    </row>
    <row r="464" spans="6:9" ht="14.25">
      <c r="F464" s="52"/>
      <c r="G464" s="52"/>
      <c r="H464" s="52"/>
      <c r="I464" s="52"/>
    </row>
    <row r="465" spans="6:9" ht="14.25">
      <c r="F465" s="52"/>
      <c r="G465" s="52"/>
      <c r="H465" s="52"/>
      <c r="I465" s="52"/>
    </row>
    <row r="466" spans="6:9" ht="14.25">
      <c r="F466" s="52"/>
      <c r="G466" s="52"/>
      <c r="H466" s="52"/>
      <c r="I466" s="52"/>
    </row>
    <row r="467" spans="6:9" ht="14.25">
      <c r="F467" s="52"/>
      <c r="G467" s="52"/>
      <c r="H467" s="52"/>
      <c r="I467" s="52"/>
    </row>
    <row r="468" spans="6:9" ht="14.25">
      <c r="F468" s="52"/>
      <c r="G468" s="52"/>
      <c r="H468" s="52"/>
      <c r="I468" s="52"/>
    </row>
    <row r="469" spans="6:9" ht="14.25">
      <c r="F469" s="52"/>
      <c r="G469" s="52"/>
      <c r="H469" s="52"/>
      <c r="I469" s="52"/>
    </row>
    <row r="470" spans="6:9" ht="14.25">
      <c r="F470" s="52"/>
      <c r="G470" s="52"/>
      <c r="H470" s="52"/>
      <c r="I470" s="52"/>
    </row>
    <row r="471" spans="6:9" ht="14.25">
      <c r="F471" s="52"/>
      <c r="G471" s="52"/>
      <c r="H471" s="52"/>
      <c r="I471" s="52"/>
    </row>
    <row r="472" spans="6:9" ht="14.25">
      <c r="F472" s="52"/>
      <c r="G472" s="52"/>
      <c r="H472" s="52"/>
      <c r="I472" s="52"/>
    </row>
    <row r="473" spans="6:9" ht="14.25">
      <c r="F473" s="52"/>
      <c r="G473" s="52"/>
      <c r="H473" s="52"/>
      <c r="I473" s="52"/>
    </row>
    <row r="474" spans="6:9" ht="14.25">
      <c r="F474" s="52"/>
      <c r="G474" s="52"/>
      <c r="H474" s="52"/>
      <c r="I474" s="52"/>
    </row>
    <row r="475" spans="6:9" ht="14.25">
      <c r="F475" s="52"/>
      <c r="G475" s="52"/>
      <c r="H475" s="52"/>
      <c r="I475" s="52"/>
    </row>
    <row r="476" spans="6:9" ht="14.25">
      <c r="F476" s="52"/>
      <c r="G476" s="52"/>
      <c r="H476" s="52"/>
      <c r="I476" s="52"/>
    </row>
    <row r="477" spans="6:9" ht="14.25">
      <c r="F477" s="52"/>
      <c r="G477" s="52"/>
      <c r="H477" s="52"/>
      <c r="I477" s="52"/>
    </row>
    <row r="478" spans="6:9" ht="14.25">
      <c r="F478" s="52"/>
      <c r="G478" s="52"/>
      <c r="H478" s="52"/>
      <c r="I478" s="52"/>
    </row>
    <row r="479" spans="6:9" ht="14.25">
      <c r="F479" s="52"/>
      <c r="G479" s="52"/>
      <c r="H479" s="52"/>
      <c r="I479" s="52"/>
    </row>
    <row r="480" spans="6:9" ht="14.25">
      <c r="F480" s="52"/>
      <c r="G480" s="52"/>
      <c r="H480" s="52"/>
      <c r="I480" s="52"/>
    </row>
    <row r="481" spans="6:9" ht="14.25">
      <c r="F481" s="52"/>
      <c r="G481" s="52"/>
      <c r="H481" s="52"/>
      <c r="I481" s="52"/>
    </row>
    <row r="482" spans="6:9" ht="14.25">
      <c r="F482" s="52"/>
      <c r="G482" s="52"/>
      <c r="H482" s="52"/>
      <c r="I482" s="52"/>
    </row>
    <row r="483" spans="6:9" ht="14.25">
      <c r="F483" s="52"/>
      <c r="G483" s="52"/>
      <c r="H483" s="52"/>
      <c r="I483" s="52"/>
    </row>
    <row r="484" spans="6:9" ht="14.25">
      <c r="F484" s="52"/>
      <c r="G484" s="52"/>
      <c r="H484" s="52"/>
      <c r="I484" s="52"/>
    </row>
    <row r="485" spans="6:9" ht="14.25">
      <c r="F485" s="52"/>
      <c r="G485" s="52"/>
      <c r="H485" s="52"/>
      <c r="I485" s="52"/>
    </row>
    <row r="486" spans="6:9" ht="14.25">
      <c r="F486" s="52"/>
      <c r="G486" s="52"/>
      <c r="H486" s="52"/>
      <c r="I486" s="52"/>
    </row>
    <row r="487" spans="6:9" ht="14.25">
      <c r="F487" s="52"/>
      <c r="G487" s="52"/>
      <c r="H487" s="52"/>
      <c r="I487" s="52"/>
    </row>
    <row r="488" spans="6:9" ht="14.25">
      <c r="F488" s="52"/>
      <c r="G488" s="52"/>
      <c r="H488" s="52"/>
      <c r="I488" s="52"/>
    </row>
    <row r="489" spans="6:9" ht="14.25">
      <c r="F489" s="52"/>
      <c r="G489" s="52"/>
      <c r="H489" s="52"/>
      <c r="I489" s="52"/>
    </row>
    <row r="490" spans="6:9" ht="14.25">
      <c r="F490" s="52"/>
      <c r="G490" s="52"/>
      <c r="H490" s="52"/>
      <c r="I490" s="52"/>
    </row>
    <row r="491" spans="6:9" ht="14.25">
      <c r="F491" s="52"/>
      <c r="G491" s="52"/>
      <c r="H491" s="52"/>
      <c r="I491" s="52"/>
    </row>
    <row r="492" spans="6:9" ht="14.25">
      <c r="F492" s="52"/>
      <c r="G492" s="52"/>
      <c r="H492" s="52"/>
      <c r="I492" s="52"/>
    </row>
    <row r="493" spans="6:9" ht="14.25">
      <c r="F493" s="52"/>
      <c r="G493" s="52"/>
      <c r="H493" s="52"/>
      <c r="I493" s="52"/>
    </row>
    <row r="494" spans="6:9" ht="14.25">
      <c r="F494" s="52"/>
      <c r="G494" s="52"/>
      <c r="H494" s="52"/>
      <c r="I494" s="52"/>
    </row>
    <row r="495" spans="6:9" ht="14.25">
      <c r="F495" s="52"/>
      <c r="G495" s="52"/>
      <c r="H495" s="52"/>
      <c r="I495" s="52"/>
    </row>
    <row r="496" spans="6:9" ht="14.25">
      <c r="F496" s="52"/>
      <c r="G496" s="52"/>
      <c r="H496" s="52"/>
      <c r="I496" s="52"/>
    </row>
    <row r="497" spans="6:9" ht="14.25">
      <c r="F497" s="52"/>
      <c r="G497" s="52"/>
      <c r="H497" s="52"/>
      <c r="I497" s="52"/>
    </row>
    <row r="498" spans="6:9" ht="14.25">
      <c r="F498" s="52"/>
      <c r="G498" s="52"/>
      <c r="H498" s="52"/>
      <c r="I498" s="52"/>
    </row>
    <row r="499" spans="6:9" ht="14.25">
      <c r="F499" s="52"/>
      <c r="G499" s="52"/>
      <c r="H499" s="52"/>
      <c r="I499" s="52"/>
    </row>
    <row r="500" spans="6:9" ht="14.25">
      <c r="F500" s="52"/>
      <c r="G500" s="52"/>
      <c r="H500" s="52"/>
      <c r="I500" s="52"/>
    </row>
    <row r="501" spans="6:9" ht="14.25">
      <c r="F501" s="52"/>
      <c r="G501" s="52"/>
      <c r="H501" s="52"/>
      <c r="I501" s="52"/>
    </row>
    <row r="502" spans="6:9" ht="14.25">
      <c r="F502" s="52"/>
      <c r="G502" s="52"/>
      <c r="H502" s="52"/>
      <c r="I502" s="52"/>
    </row>
    <row r="503" spans="6:9" ht="14.25">
      <c r="F503" s="52"/>
      <c r="G503" s="52"/>
      <c r="H503" s="52"/>
      <c r="I503" s="52"/>
    </row>
    <row r="504" spans="6:9" ht="14.25">
      <c r="F504" s="52"/>
      <c r="G504" s="52"/>
      <c r="H504" s="52"/>
      <c r="I504" s="52"/>
    </row>
    <row r="505" spans="6:9" ht="14.25">
      <c r="F505" s="52"/>
      <c r="G505" s="52"/>
      <c r="H505" s="52"/>
      <c r="I505" s="52"/>
    </row>
    <row r="506" spans="6:9" ht="14.25">
      <c r="F506" s="52"/>
      <c r="G506" s="52"/>
      <c r="H506" s="52"/>
      <c r="I506" s="52"/>
    </row>
    <row r="507" spans="6:9" ht="14.25">
      <c r="F507" s="52"/>
      <c r="G507" s="52"/>
      <c r="H507" s="52"/>
      <c r="I507" s="52"/>
    </row>
    <row r="508" spans="6:9" ht="14.25">
      <c r="F508" s="52"/>
      <c r="G508" s="52"/>
      <c r="H508" s="52"/>
      <c r="I508" s="52"/>
    </row>
    <row r="509" spans="6:9" ht="14.25">
      <c r="F509" s="52"/>
      <c r="G509" s="52"/>
      <c r="H509" s="52"/>
      <c r="I509" s="52"/>
    </row>
    <row r="510" spans="6:9" ht="14.25">
      <c r="F510" s="52"/>
      <c r="G510" s="52"/>
      <c r="H510" s="52"/>
      <c r="I510" s="52"/>
    </row>
    <row r="511" spans="6:9" ht="14.25">
      <c r="F511" s="52"/>
      <c r="G511" s="52"/>
      <c r="H511" s="52"/>
      <c r="I511" s="52"/>
    </row>
    <row r="512" spans="6:9" ht="14.25">
      <c r="F512" s="52"/>
      <c r="G512" s="52"/>
      <c r="H512" s="52"/>
      <c r="I512" s="52"/>
    </row>
    <row r="513" spans="6:9" ht="14.25">
      <c r="F513" s="52"/>
      <c r="G513" s="52"/>
      <c r="H513" s="52"/>
      <c r="I513" s="52"/>
    </row>
    <row r="514" spans="6:9" ht="14.25">
      <c r="F514" s="52"/>
      <c r="G514" s="52"/>
      <c r="H514" s="52"/>
      <c r="I514" s="52"/>
    </row>
    <row r="515" spans="6:9" ht="14.25">
      <c r="F515" s="52"/>
      <c r="G515" s="52"/>
      <c r="H515" s="52"/>
      <c r="I515" s="52"/>
    </row>
    <row r="516" spans="6:9" ht="14.25">
      <c r="F516" s="52"/>
      <c r="G516" s="52"/>
      <c r="H516" s="52"/>
      <c r="I516" s="52"/>
    </row>
    <row r="517" spans="6:9" ht="14.25">
      <c r="F517" s="52"/>
      <c r="G517" s="52"/>
      <c r="H517" s="52"/>
      <c r="I517" s="52"/>
    </row>
    <row r="518" spans="6:9" ht="14.25">
      <c r="F518" s="52"/>
      <c r="G518" s="52"/>
      <c r="H518" s="52"/>
      <c r="I518" s="52"/>
    </row>
    <row r="519" spans="6:9" ht="14.25">
      <c r="F519" s="52"/>
      <c r="G519" s="52"/>
      <c r="H519" s="52"/>
      <c r="I519" s="52"/>
    </row>
    <row r="520" spans="6:9" ht="14.25">
      <c r="F520" s="52"/>
      <c r="G520" s="52"/>
      <c r="H520" s="52"/>
      <c r="I520" s="52"/>
    </row>
    <row r="521" spans="6:9" ht="14.25">
      <c r="F521" s="52"/>
      <c r="G521" s="52"/>
      <c r="H521" s="52"/>
      <c r="I521" s="52"/>
    </row>
    <row r="522" spans="6:9" ht="14.25">
      <c r="F522" s="52"/>
      <c r="G522" s="52"/>
      <c r="H522" s="52"/>
      <c r="I522" s="52"/>
    </row>
    <row r="523" spans="6:9" ht="14.25">
      <c r="F523" s="52"/>
      <c r="G523" s="52"/>
      <c r="H523" s="52"/>
      <c r="I523" s="52"/>
    </row>
    <row r="524" spans="6:9" ht="14.25">
      <c r="F524" s="52"/>
      <c r="G524" s="52"/>
      <c r="H524" s="52"/>
      <c r="I524" s="52"/>
    </row>
    <row r="525" spans="6:9" ht="14.25">
      <c r="F525" s="52"/>
      <c r="G525" s="52"/>
      <c r="H525" s="52"/>
      <c r="I525" s="52"/>
    </row>
    <row r="526" spans="6:9" ht="14.25">
      <c r="F526" s="52"/>
      <c r="G526" s="52"/>
      <c r="H526" s="52"/>
      <c r="I526" s="52"/>
    </row>
    <row r="527" spans="6:9" ht="14.25">
      <c r="F527" s="52"/>
      <c r="G527" s="52"/>
      <c r="H527" s="52"/>
      <c r="I527" s="52"/>
    </row>
    <row r="528" spans="6:9" ht="14.25">
      <c r="F528" s="52"/>
      <c r="G528" s="52"/>
      <c r="H528" s="52"/>
      <c r="I528" s="52"/>
    </row>
    <row r="529" spans="6:9" ht="14.25">
      <c r="F529" s="52"/>
      <c r="G529" s="52"/>
      <c r="H529" s="52"/>
      <c r="I529" s="52"/>
    </row>
    <row r="530" spans="6:9" ht="14.25">
      <c r="F530" s="52"/>
      <c r="G530" s="52"/>
      <c r="H530" s="52"/>
      <c r="I530" s="52"/>
    </row>
    <row r="531" spans="6:9" ht="14.25">
      <c r="F531" s="52"/>
      <c r="G531" s="52"/>
      <c r="H531" s="52"/>
      <c r="I531" s="52"/>
    </row>
    <row r="532" spans="6:9" ht="14.25">
      <c r="F532" s="52"/>
      <c r="G532" s="52"/>
      <c r="H532" s="52"/>
      <c r="I532" s="52"/>
    </row>
    <row r="533" spans="6:9" ht="14.25">
      <c r="F533" s="52"/>
      <c r="G533" s="52"/>
      <c r="H533" s="52"/>
      <c r="I533" s="52"/>
    </row>
    <row r="534" spans="6:9" ht="14.25">
      <c r="F534" s="52"/>
      <c r="G534" s="52"/>
      <c r="H534" s="52"/>
      <c r="I534" s="52"/>
    </row>
    <row r="535" spans="6:9" ht="14.25">
      <c r="F535" s="52"/>
      <c r="G535" s="52"/>
      <c r="H535" s="52"/>
      <c r="I535" s="52"/>
    </row>
    <row r="536" spans="6:9" ht="14.25">
      <c r="F536" s="52"/>
      <c r="G536" s="52"/>
      <c r="H536" s="52"/>
      <c r="I536" s="52"/>
    </row>
    <row r="537" spans="6:9" ht="14.25">
      <c r="F537" s="52"/>
      <c r="G537" s="52"/>
      <c r="H537" s="52"/>
      <c r="I537" s="52"/>
    </row>
    <row r="538" spans="6:9" ht="14.25">
      <c r="F538" s="52"/>
      <c r="G538" s="52"/>
      <c r="H538" s="52"/>
      <c r="I538" s="52"/>
    </row>
    <row r="539" spans="6:9" ht="14.25">
      <c r="F539" s="52"/>
      <c r="G539" s="52"/>
      <c r="H539" s="52"/>
      <c r="I539" s="52"/>
    </row>
    <row r="540" spans="6:9" ht="14.25">
      <c r="F540" s="52"/>
      <c r="G540" s="52"/>
      <c r="H540" s="52"/>
      <c r="I540" s="52"/>
    </row>
    <row r="541" spans="6:9" ht="14.25">
      <c r="F541" s="52"/>
      <c r="G541" s="52"/>
      <c r="H541" s="52"/>
      <c r="I541" s="52"/>
    </row>
    <row r="542" spans="6:9" ht="14.25">
      <c r="F542" s="52"/>
      <c r="G542" s="52"/>
      <c r="H542" s="52"/>
      <c r="I542" s="52"/>
    </row>
    <row r="543" spans="6:9" ht="14.25">
      <c r="F543" s="52"/>
      <c r="G543" s="52"/>
      <c r="H543" s="52"/>
      <c r="I543" s="52"/>
    </row>
    <row r="544" spans="6:9" ht="14.25">
      <c r="F544" s="52"/>
      <c r="G544" s="52"/>
      <c r="H544" s="52"/>
      <c r="I544" s="52"/>
    </row>
    <row r="545" spans="6:9" ht="14.25">
      <c r="F545" s="52"/>
      <c r="G545" s="52"/>
      <c r="H545" s="52"/>
      <c r="I545" s="52"/>
    </row>
    <row r="546" spans="6:9" ht="14.25">
      <c r="F546" s="52"/>
      <c r="G546" s="52"/>
      <c r="H546" s="52"/>
      <c r="I546" s="52"/>
    </row>
    <row r="547" spans="6:9" ht="14.25">
      <c r="F547" s="52"/>
      <c r="G547" s="52"/>
      <c r="H547" s="52"/>
      <c r="I547" s="52"/>
    </row>
    <row r="548" spans="6:9" ht="14.25">
      <c r="F548" s="52"/>
      <c r="G548" s="52"/>
      <c r="H548" s="52"/>
      <c r="I548" s="52"/>
    </row>
    <row r="549" spans="6:9" ht="14.25">
      <c r="F549" s="52"/>
      <c r="G549" s="52"/>
      <c r="H549" s="52"/>
      <c r="I549" s="52"/>
    </row>
    <row r="550" spans="6:9" ht="14.25">
      <c r="F550" s="52"/>
      <c r="G550" s="52"/>
      <c r="H550" s="52"/>
      <c r="I550" s="52"/>
    </row>
    <row r="551" spans="6:9" ht="14.25">
      <c r="F551" s="52"/>
      <c r="G551" s="52"/>
      <c r="H551" s="52"/>
      <c r="I551" s="52"/>
    </row>
    <row r="552" spans="6:9" ht="14.25">
      <c r="F552" s="52"/>
      <c r="G552" s="52"/>
      <c r="H552" s="52"/>
      <c r="I552" s="52"/>
    </row>
    <row r="553" spans="6:9" ht="14.25">
      <c r="F553" s="52"/>
      <c r="G553" s="52"/>
      <c r="H553" s="52"/>
      <c r="I553" s="52"/>
    </row>
    <row r="554" spans="6:9" ht="14.25">
      <c r="F554" s="52"/>
      <c r="G554" s="52"/>
      <c r="H554" s="52"/>
      <c r="I554" s="52"/>
    </row>
    <row r="555" spans="6:9" ht="14.25">
      <c r="F555" s="52"/>
      <c r="G555" s="52"/>
      <c r="H555" s="52"/>
      <c r="I555" s="52"/>
    </row>
    <row r="556" spans="6:9" ht="14.25">
      <c r="F556" s="52"/>
      <c r="G556" s="52"/>
      <c r="H556" s="52"/>
      <c r="I556" s="52"/>
    </row>
    <row r="557" spans="6:9" ht="14.25">
      <c r="F557" s="52"/>
      <c r="G557" s="52"/>
      <c r="H557" s="52"/>
      <c r="I557" s="52"/>
    </row>
    <row r="558" spans="6:9" ht="14.25">
      <c r="F558" s="52"/>
      <c r="G558" s="52"/>
      <c r="H558" s="52"/>
      <c r="I558" s="52"/>
    </row>
    <row r="559" spans="6:9" ht="14.25">
      <c r="F559" s="52"/>
      <c r="G559" s="52"/>
      <c r="H559" s="52"/>
      <c r="I559" s="52"/>
    </row>
    <row r="560" spans="6:9" ht="14.25">
      <c r="F560" s="52"/>
      <c r="G560" s="52"/>
      <c r="H560" s="52"/>
      <c r="I560" s="52"/>
    </row>
    <row r="561" spans="6:9" ht="14.25">
      <c r="F561" s="52"/>
      <c r="G561" s="52"/>
      <c r="H561" s="52"/>
      <c r="I561" s="52"/>
    </row>
    <row r="562" spans="6:9" ht="14.25">
      <c r="F562" s="52"/>
      <c r="G562" s="52"/>
      <c r="H562" s="52"/>
      <c r="I562" s="52"/>
    </row>
    <row r="563" spans="6:9" ht="14.25">
      <c r="F563" s="52"/>
      <c r="G563" s="52"/>
      <c r="H563" s="52"/>
      <c r="I563" s="52"/>
    </row>
    <row r="564" spans="6:9" ht="14.25">
      <c r="F564" s="52"/>
      <c r="G564" s="52"/>
      <c r="H564" s="52"/>
      <c r="I564" s="52"/>
    </row>
    <row r="565" spans="6:9" ht="14.25">
      <c r="F565" s="52"/>
      <c r="G565" s="52"/>
      <c r="H565" s="52"/>
      <c r="I565" s="52"/>
    </row>
    <row r="566" spans="6:9" ht="14.25">
      <c r="F566" s="52"/>
      <c r="G566" s="52"/>
      <c r="H566" s="52"/>
      <c r="I566" s="52"/>
    </row>
    <row r="567" spans="6:9" ht="14.25">
      <c r="F567" s="52"/>
      <c r="G567" s="52"/>
      <c r="H567" s="52"/>
      <c r="I567" s="52"/>
    </row>
    <row r="568" spans="6:9" ht="14.25">
      <c r="F568" s="52"/>
      <c r="G568" s="52"/>
      <c r="H568" s="52"/>
      <c r="I568" s="52"/>
    </row>
    <row r="569" spans="6:9" ht="14.25">
      <c r="F569" s="52"/>
      <c r="G569" s="52"/>
      <c r="H569" s="52"/>
      <c r="I569" s="52"/>
    </row>
    <row r="570" spans="6:9" ht="14.25">
      <c r="F570" s="52"/>
      <c r="G570" s="52"/>
      <c r="H570" s="52"/>
      <c r="I570" s="52"/>
    </row>
    <row r="571" spans="6:9" ht="14.25">
      <c r="F571" s="52"/>
      <c r="G571" s="52"/>
      <c r="H571" s="52"/>
      <c r="I571" s="52"/>
    </row>
    <row r="572" spans="6:9" ht="14.25">
      <c r="F572" s="52"/>
      <c r="G572" s="52"/>
      <c r="H572" s="52"/>
      <c r="I572" s="52"/>
    </row>
    <row r="573" spans="6:9" ht="14.25">
      <c r="F573" s="52"/>
      <c r="G573" s="52"/>
      <c r="H573" s="52"/>
      <c r="I573" s="52"/>
    </row>
    <row r="574" spans="6:9" ht="14.25">
      <c r="F574" s="52"/>
      <c r="G574" s="52"/>
      <c r="H574" s="52"/>
      <c r="I574" s="52"/>
    </row>
    <row r="575" spans="6:9" ht="14.25">
      <c r="F575" s="52"/>
      <c r="G575" s="52"/>
      <c r="H575" s="52"/>
      <c r="I575" s="52"/>
    </row>
    <row r="576" spans="6:9" ht="14.25">
      <c r="F576" s="52"/>
      <c r="G576" s="52"/>
      <c r="H576" s="52"/>
      <c r="I576" s="52"/>
    </row>
    <row r="577" spans="6:9" ht="14.25">
      <c r="F577" s="52"/>
      <c r="G577" s="52"/>
      <c r="H577" s="52"/>
      <c r="I577" s="52"/>
    </row>
    <row r="578" spans="6:9" ht="14.25">
      <c r="F578" s="52"/>
      <c r="G578" s="52"/>
      <c r="H578" s="52"/>
      <c r="I578" s="52"/>
    </row>
    <row r="579" spans="6:9" ht="14.25">
      <c r="F579" s="52"/>
      <c r="G579" s="52"/>
      <c r="H579" s="52"/>
      <c r="I579" s="52"/>
    </row>
    <row r="580" spans="6:9" ht="14.25">
      <c r="F580" s="52"/>
      <c r="G580" s="52"/>
      <c r="H580" s="52"/>
      <c r="I580" s="52"/>
    </row>
    <row r="581" spans="6:9" ht="14.25">
      <c r="F581" s="52"/>
      <c r="G581" s="52"/>
      <c r="H581" s="52"/>
      <c r="I581" s="52"/>
    </row>
    <row r="582" spans="6:9" ht="14.25">
      <c r="F582" s="52"/>
      <c r="G582" s="52"/>
      <c r="H582" s="52"/>
      <c r="I582" s="52"/>
    </row>
    <row r="583" spans="6:9" ht="14.25">
      <c r="F583" s="52"/>
      <c r="G583" s="52"/>
      <c r="H583" s="52"/>
      <c r="I583" s="52"/>
    </row>
    <row r="584" spans="6:9" ht="14.25">
      <c r="F584" s="52"/>
      <c r="G584" s="52"/>
      <c r="H584" s="52"/>
      <c r="I584" s="52"/>
    </row>
    <row r="585" spans="6:9" ht="14.25">
      <c r="F585" s="52"/>
      <c r="G585" s="52"/>
      <c r="H585" s="52"/>
      <c r="I585" s="52"/>
    </row>
    <row r="586" spans="6:9" ht="14.25">
      <c r="F586" s="52"/>
      <c r="G586" s="52"/>
      <c r="H586" s="52"/>
      <c r="I586" s="52"/>
    </row>
    <row r="587" spans="6:9" ht="14.25">
      <c r="F587" s="52"/>
      <c r="G587" s="52"/>
      <c r="H587" s="52"/>
      <c r="I587" s="52"/>
    </row>
    <row r="588" spans="6:9" ht="14.25">
      <c r="F588" s="52"/>
      <c r="G588" s="52"/>
      <c r="H588" s="52"/>
      <c r="I588" s="52"/>
    </row>
    <row r="589" spans="6:9" ht="14.25">
      <c r="F589" s="52"/>
      <c r="G589" s="52"/>
      <c r="H589" s="52"/>
      <c r="I589" s="52"/>
    </row>
    <row r="590" spans="6:9" ht="14.25">
      <c r="F590" s="52"/>
      <c r="G590" s="52"/>
      <c r="H590" s="52"/>
      <c r="I590" s="52"/>
    </row>
    <row r="591" spans="6:9" ht="14.25">
      <c r="F591" s="52"/>
      <c r="G591" s="52"/>
      <c r="H591" s="52"/>
      <c r="I591" s="52"/>
    </row>
    <row r="592" spans="6:9" ht="14.25">
      <c r="F592" s="52"/>
      <c r="G592" s="52"/>
      <c r="H592" s="52"/>
      <c r="I592" s="52"/>
    </row>
    <row r="593" spans="6:9" ht="14.25">
      <c r="F593" s="52"/>
      <c r="G593" s="52"/>
      <c r="H593" s="52"/>
      <c r="I593" s="52"/>
    </row>
    <row r="594" spans="6:9" ht="14.25">
      <c r="F594" s="52"/>
      <c r="G594" s="52"/>
      <c r="H594" s="52"/>
      <c r="I594" s="52"/>
    </row>
    <row r="595" spans="6:9" ht="14.25">
      <c r="F595" s="52"/>
      <c r="G595" s="52"/>
      <c r="H595" s="52"/>
      <c r="I595" s="52"/>
    </row>
    <row r="596" spans="6:9" ht="14.25">
      <c r="F596" s="52"/>
      <c r="G596" s="52"/>
      <c r="H596" s="52"/>
      <c r="I596" s="52"/>
    </row>
    <row r="597" spans="6:9" ht="14.25">
      <c r="F597" s="52"/>
      <c r="G597" s="52"/>
      <c r="H597" s="52"/>
      <c r="I597" s="52"/>
    </row>
    <row r="598" spans="6:9" ht="14.25">
      <c r="F598" s="52"/>
      <c r="G598" s="52"/>
      <c r="H598" s="52"/>
      <c r="I598" s="52"/>
    </row>
    <row r="599" spans="6:9" ht="14.25">
      <c r="F599" s="52"/>
      <c r="G599" s="52"/>
      <c r="H599" s="52"/>
      <c r="I599" s="52"/>
    </row>
    <row r="600" spans="6:9" ht="14.25">
      <c r="F600" s="52"/>
      <c r="G600" s="52"/>
      <c r="H600" s="52"/>
      <c r="I600" s="52"/>
    </row>
    <row r="601" spans="6:9" ht="14.25">
      <c r="F601" s="52"/>
      <c r="G601" s="52"/>
      <c r="H601" s="52"/>
      <c r="I601" s="52"/>
    </row>
    <row r="602" spans="6:9" ht="14.25">
      <c r="F602" s="52"/>
      <c r="G602" s="52"/>
      <c r="H602" s="52"/>
      <c r="I602" s="52"/>
    </row>
    <row r="603" spans="6:9" ht="14.25">
      <c r="F603" s="52"/>
      <c r="G603" s="52"/>
      <c r="H603" s="52"/>
      <c r="I603" s="52"/>
    </row>
    <row r="604" spans="6:9" ht="14.25">
      <c r="F604" s="52"/>
      <c r="G604" s="52"/>
      <c r="H604" s="52"/>
      <c r="I604" s="52"/>
    </row>
    <row r="605" spans="6:9" ht="14.25">
      <c r="F605" s="52"/>
      <c r="G605" s="52"/>
      <c r="H605" s="52"/>
      <c r="I605" s="52"/>
    </row>
    <row r="606" spans="6:9" ht="14.25">
      <c r="F606" s="52"/>
      <c r="G606" s="52"/>
      <c r="H606" s="52"/>
      <c r="I606" s="52"/>
    </row>
    <row r="607" spans="6:9" ht="14.25">
      <c r="F607" s="52"/>
      <c r="G607" s="52"/>
      <c r="H607" s="52"/>
      <c r="I607" s="52"/>
    </row>
    <row r="608" spans="6:9" ht="14.25">
      <c r="F608" s="52"/>
      <c r="G608" s="52"/>
      <c r="H608" s="52"/>
      <c r="I608" s="52"/>
    </row>
    <row r="609" spans="6:9" ht="14.25">
      <c r="F609" s="52"/>
      <c r="G609" s="52"/>
      <c r="H609" s="52"/>
      <c r="I609" s="52"/>
    </row>
    <row r="610" spans="6:9" ht="14.25">
      <c r="F610" s="52"/>
      <c r="G610" s="52"/>
      <c r="H610" s="52"/>
      <c r="I610" s="52"/>
    </row>
    <row r="611" spans="6:9" ht="14.25">
      <c r="F611" s="52"/>
      <c r="G611" s="52"/>
      <c r="H611" s="52"/>
      <c r="I611" s="52"/>
    </row>
    <row r="612" spans="6:9" ht="14.25">
      <c r="F612" s="52"/>
      <c r="G612" s="52"/>
      <c r="H612" s="52"/>
      <c r="I612" s="52"/>
    </row>
    <row r="613" spans="6:9" ht="14.25">
      <c r="F613" s="52"/>
      <c r="G613" s="52"/>
      <c r="H613" s="52"/>
      <c r="I613" s="52"/>
    </row>
    <row r="614" spans="6:9" ht="14.25">
      <c r="F614" s="52"/>
      <c r="G614" s="52"/>
      <c r="H614" s="52"/>
      <c r="I614" s="52"/>
    </row>
    <row r="615" spans="6:9" ht="14.25">
      <c r="F615" s="52"/>
      <c r="G615" s="52"/>
      <c r="H615" s="52"/>
      <c r="I615" s="52"/>
    </row>
    <row r="616" spans="6:9" ht="14.25">
      <c r="F616" s="52"/>
      <c r="G616" s="52"/>
      <c r="H616" s="52"/>
      <c r="I616" s="52"/>
    </row>
    <row r="617" spans="6:9" ht="14.25">
      <c r="F617" s="52"/>
      <c r="G617" s="52"/>
      <c r="H617" s="52"/>
      <c r="I617" s="52"/>
    </row>
    <row r="618" spans="6:9" ht="14.25">
      <c r="F618" s="52"/>
      <c r="G618" s="52"/>
      <c r="H618" s="52"/>
      <c r="I618" s="52"/>
    </row>
    <row r="619" spans="6:9" ht="14.25">
      <c r="F619" s="52"/>
      <c r="G619" s="52"/>
      <c r="H619" s="52"/>
      <c r="I619" s="52"/>
    </row>
    <row r="620" spans="6:9" ht="14.25">
      <c r="F620" s="52"/>
      <c r="G620" s="52"/>
      <c r="H620" s="52"/>
      <c r="I620" s="52"/>
    </row>
    <row r="621" spans="6:9" ht="14.25">
      <c r="F621" s="52"/>
      <c r="G621" s="52"/>
      <c r="H621" s="52"/>
      <c r="I621" s="52"/>
    </row>
    <row r="622" spans="6:9" ht="14.25">
      <c r="F622" s="52"/>
      <c r="G622" s="52"/>
      <c r="H622" s="52"/>
      <c r="I622" s="52"/>
    </row>
    <row r="623" spans="6:9" ht="14.25">
      <c r="F623" s="52"/>
      <c r="G623" s="52"/>
      <c r="H623" s="52"/>
      <c r="I623" s="52"/>
    </row>
    <row r="624" spans="6:9" ht="14.25">
      <c r="F624" s="52"/>
      <c r="G624" s="52"/>
      <c r="H624" s="52"/>
      <c r="I624" s="52"/>
    </row>
    <row r="625" spans="6:9" ht="14.25">
      <c r="F625" s="52"/>
      <c r="G625" s="52"/>
      <c r="H625" s="52"/>
      <c r="I625" s="52"/>
    </row>
    <row r="626" spans="6:9" ht="14.25">
      <c r="F626" s="52"/>
      <c r="G626" s="52"/>
      <c r="H626" s="52"/>
      <c r="I626" s="52"/>
    </row>
    <row r="627" spans="6:9" ht="14.25">
      <c r="F627" s="52"/>
      <c r="G627" s="52"/>
      <c r="H627" s="52"/>
      <c r="I627" s="52"/>
    </row>
    <row r="628" spans="6:9" ht="14.25">
      <c r="F628" s="52"/>
      <c r="G628" s="52"/>
      <c r="H628" s="52"/>
      <c r="I628" s="52"/>
    </row>
    <row r="629" spans="6:9" ht="14.25">
      <c r="F629" s="52"/>
      <c r="G629" s="52"/>
      <c r="H629" s="52"/>
      <c r="I629" s="52"/>
    </row>
    <row r="630" spans="6:9" ht="14.25">
      <c r="F630" s="52"/>
      <c r="G630" s="52"/>
      <c r="H630" s="52"/>
      <c r="I630" s="52"/>
    </row>
    <row r="631" spans="6:9" ht="14.25">
      <c r="F631" s="52"/>
      <c r="G631" s="52"/>
      <c r="H631" s="52"/>
      <c r="I631" s="52"/>
    </row>
    <row r="632" spans="6:9" ht="14.25">
      <c r="F632" s="52"/>
      <c r="G632" s="52"/>
      <c r="H632" s="52"/>
      <c r="I632" s="52"/>
    </row>
    <row r="633" spans="6:9" ht="14.25">
      <c r="F633" s="52"/>
      <c r="G633" s="52"/>
      <c r="H633" s="52"/>
      <c r="I633" s="52"/>
    </row>
    <row r="634" spans="6:9" ht="14.25">
      <c r="F634" s="52"/>
      <c r="G634" s="52"/>
      <c r="H634" s="52"/>
      <c r="I634" s="52"/>
    </row>
    <row r="635" spans="6:9" ht="14.25">
      <c r="F635" s="52"/>
      <c r="G635" s="52"/>
      <c r="H635" s="52"/>
      <c r="I635" s="52"/>
    </row>
    <row r="636" spans="6:9" ht="14.25">
      <c r="F636" s="52"/>
      <c r="G636" s="52"/>
      <c r="H636" s="52"/>
      <c r="I636" s="52"/>
    </row>
    <row r="637" spans="6:9" ht="14.25">
      <c r="F637" s="52"/>
      <c r="G637" s="52"/>
      <c r="H637" s="52"/>
      <c r="I637" s="52"/>
    </row>
    <row r="638" spans="6:9" ht="14.25">
      <c r="F638" s="52"/>
      <c r="G638" s="52"/>
      <c r="H638" s="52"/>
      <c r="I638" s="52"/>
    </row>
    <row r="639" spans="6:9" ht="14.25">
      <c r="F639" s="52"/>
      <c r="G639" s="52"/>
      <c r="H639" s="52"/>
      <c r="I639" s="52"/>
    </row>
    <row r="640" spans="6:9" ht="14.25">
      <c r="F640" s="52"/>
      <c r="G640" s="52"/>
      <c r="H640" s="52"/>
      <c r="I640" s="52"/>
    </row>
    <row r="641" spans="6:9" ht="14.25">
      <c r="F641" s="52"/>
      <c r="G641" s="52"/>
      <c r="H641" s="52"/>
      <c r="I641" s="52"/>
    </row>
    <row r="642" spans="6:9" ht="14.25">
      <c r="F642" s="52"/>
      <c r="G642" s="52"/>
      <c r="H642" s="52"/>
      <c r="I642" s="52"/>
    </row>
    <row r="643" spans="6:9" ht="14.25">
      <c r="F643" s="52"/>
      <c r="G643" s="52"/>
      <c r="H643" s="52"/>
      <c r="I643" s="52"/>
    </row>
    <row r="644" spans="6:9" ht="14.25">
      <c r="F644" s="52"/>
      <c r="G644" s="52"/>
      <c r="H644" s="52"/>
      <c r="I644" s="52"/>
    </row>
    <row r="645" spans="6:9" ht="14.25">
      <c r="F645" s="52"/>
      <c r="G645" s="52"/>
      <c r="H645" s="52"/>
      <c r="I645" s="52"/>
    </row>
    <row r="646" spans="6:9" ht="14.25">
      <c r="F646" s="52"/>
      <c r="G646" s="52"/>
      <c r="H646" s="52"/>
      <c r="I646" s="52"/>
    </row>
    <row r="647" spans="6:9" ht="14.25">
      <c r="F647" s="52"/>
      <c r="G647" s="52"/>
      <c r="H647" s="52"/>
      <c r="I647" s="52"/>
    </row>
    <row r="648" spans="6:9" ht="14.25">
      <c r="F648" s="52"/>
      <c r="G648" s="52"/>
      <c r="H648" s="52"/>
      <c r="I648" s="52"/>
    </row>
    <row r="649" spans="6:9" ht="14.25">
      <c r="F649" s="52"/>
      <c r="G649" s="52"/>
      <c r="H649" s="52"/>
      <c r="I649" s="52"/>
    </row>
    <row r="650" spans="6:9" ht="14.25">
      <c r="F650" s="52"/>
      <c r="G650" s="52"/>
      <c r="H650" s="52"/>
      <c r="I650" s="52"/>
    </row>
    <row r="651" spans="6:9" ht="14.25">
      <c r="F651" s="52"/>
      <c r="G651" s="52"/>
      <c r="H651" s="52"/>
      <c r="I651" s="52"/>
    </row>
    <row r="652" spans="6:9" ht="14.25">
      <c r="F652" s="52"/>
      <c r="G652" s="52"/>
      <c r="H652" s="52"/>
      <c r="I652" s="52"/>
    </row>
    <row r="653" spans="6:9" ht="14.25">
      <c r="F653" s="52"/>
      <c r="G653" s="52"/>
      <c r="H653" s="52"/>
      <c r="I653" s="52"/>
    </row>
    <row r="654" spans="6:9" ht="14.25">
      <c r="F654" s="52"/>
      <c r="G654" s="52"/>
      <c r="H654" s="52"/>
      <c r="I654" s="52"/>
    </row>
    <row r="655" spans="6:9" ht="14.25">
      <c r="F655" s="52"/>
      <c r="G655" s="52"/>
      <c r="H655" s="52"/>
      <c r="I655" s="52"/>
    </row>
    <row r="656" spans="6:9" ht="14.25">
      <c r="F656" s="52"/>
      <c r="G656" s="52"/>
      <c r="H656" s="52"/>
      <c r="I656" s="52"/>
    </row>
    <row r="657" spans="6:9" ht="14.25">
      <c r="F657" s="52"/>
      <c r="G657" s="52"/>
      <c r="H657" s="52"/>
      <c r="I657" s="52"/>
    </row>
    <row r="658" spans="6:9" ht="14.25">
      <c r="F658" s="52"/>
      <c r="G658" s="52"/>
      <c r="H658" s="52"/>
      <c r="I658" s="52"/>
    </row>
    <row r="659" spans="6:9" ht="14.25">
      <c r="F659" s="52"/>
      <c r="G659" s="52"/>
      <c r="H659" s="52"/>
      <c r="I659" s="52"/>
    </row>
    <row r="660" spans="6:9" ht="14.25">
      <c r="F660" s="52"/>
      <c r="G660" s="52"/>
      <c r="H660" s="52"/>
      <c r="I660" s="52"/>
    </row>
    <row r="661" spans="6:9" ht="14.25">
      <c r="F661" s="52"/>
      <c r="G661" s="52"/>
      <c r="H661" s="52"/>
      <c r="I661" s="52"/>
    </row>
    <row r="662" spans="6:9" ht="14.25">
      <c r="F662" s="52"/>
      <c r="G662" s="52"/>
      <c r="H662" s="52"/>
      <c r="I662" s="52"/>
    </row>
    <row r="663" spans="6:9" ht="14.25">
      <c r="F663" s="52"/>
      <c r="G663" s="52"/>
      <c r="H663" s="52"/>
      <c r="I663" s="52"/>
    </row>
    <row r="664" spans="6:9" ht="14.25">
      <c r="F664" s="52"/>
      <c r="G664" s="52"/>
      <c r="H664" s="52"/>
      <c r="I664" s="52"/>
    </row>
    <row r="665" spans="6:9" ht="14.25">
      <c r="F665" s="52"/>
      <c r="G665" s="52"/>
      <c r="H665" s="52"/>
      <c r="I665" s="52"/>
    </row>
    <row r="666" spans="6:9" ht="14.25">
      <c r="F666" s="52"/>
      <c r="G666" s="52"/>
      <c r="H666" s="52"/>
      <c r="I666" s="52"/>
    </row>
    <row r="667" spans="6:9" ht="14.25">
      <c r="F667" s="52"/>
      <c r="G667" s="52"/>
      <c r="H667" s="52"/>
      <c r="I667" s="52"/>
    </row>
    <row r="668" spans="6:9" ht="14.25">
      <c r="F668" s="52"/>
      <c r="G668" s="52"/>
      <c r="H668" s="52"/>
      <c r="I668" s="52"/>
    </row>
    <row r="669" spans="6:9" ht="14.25">
      <c r="F669" s="52"/>
      <c r="G669" s="52"/>
      <c r="H669" s="52"/>
      <c r="I669" s="52"/>
    </row>
    <row r="670" spans="6:9" ht="14.25">
      <c r="F670" s="52"/>
      <c r="G670" s="52"/>
      <c r="H670" s="52"/>
      <c r="I670" s="52"/>
    </row>
    <row r="671" spans="6:9" ht="14.25">
      <c r="F671" s="52"/>
      <c r="G671" s="52"/>
      <c r="H671" s="52"/>
      <c r="I671" s="52"/>
    </row>
    <row r="672" spans="6:9" ht="14.25">
      <c r="F672" s="52"/>
      <c r="G672" s="52"/>
      <c r="H672" s="52"/>
      <c r="I672" s="52"/>
    </row>
    <row r="673" spans="6:9" ht="14.25">
      <c r="F673" s="52"/>
      <c r="G673" s="52"/>
      <c r="H673" s="52"/>
      <c r="I673" s="52"/>
    </row>
    <row r="674" spans="6:9" ht="14.25">
      <c r="F674" s="52"/>
      <c r="G674" s="52"/>
      <c r="H674" s="52"/>
      <c r="I674" s="52"/>
    </row>
    <row r="675" spans="6:9" ht="14.25">
      <c r="F675" s="52"/>
      <c r="G675" s="52"/>
      <c r="H675" s="52"/>
      <c r="I675" s="52"/>
    </row>
    <row r="676" spans="6:9" ht="14.25">
      <c r="F676" s="52"/>
      <c r="G676" s="52"/>
      <c r="H676" s="52"/>
      <c r="I676" s="52"/>
    </row>
    <row r="677" spans="6:9" ht="14.25">
      <c r="F677" s="52"/>
      <c r="G677" s="52"/>
      <c r="H677" s="52"/>
      <c r="I677" s="52"/>
    </row>
    <row r="678" spans="6:9" ht="14.25">
      <c r="F678" s="52"/>
      <c r="G678" s="52"/>
      <c r="H678" s="52"/>
      <c r="I678" s="52"/>
    </row>
    <row r="679" spans="6:9" ht="14.25">
      <c r="F679" s="52"/>
      <c r="G679" s="52"/>
      <c r="H679" s="52"/>
      <c r="I679" s="52"/>
    </row>
    <row r="680" spans="6:9" ht="14.25">
      <c r="F680" s="52"/>
      <c r="G680" s="52"/>
      <c r="H680" s="52"/>
      <c r="I680" s="52"/>
    </row>
    <row r="681" spans="6:9" ht="14.25">
      <c r="F681" s="52"/>
      <c r="G681" s="52"/>
      <c r="H681" s="52"/>
      <c r="I681" s="52"/>
    </row>
    <row r="682" spans="6:9" ht="14.25">
      <c r="F682" s="52"/>
      <c r="G682" s="52"/>
      <c r="H682" s="52"/>
      <c r="I682" s="52"/>
    </row>
    <row r="683" spans="6:9" ht="14.25">
      <c r="F683" s="52"/>
      <c r="G683" s="52"/>
      <c r="H683" s="52"/>
      <c r="I683" s="52"/>
    </row>
    <row r="684" spans="6:9" ht="14.25">
      <c r="F684" s="52"/>
      <c r="G684" s="52"/>
      <c r="H684" s="52"/>
      <c r="I684" s="52"/>
    </row>
    <row r="685" spans="6:9" ht="14.25">
      <c r="F685" s="52"/>
      <c r="G685" s="52"/>
      <c r="H685" s="52"/>
      <c r="I685" s="52"/>
    </row>
    <row r="686" spans="6:9" ht="14.25">
      <c r="F686" s="52"/>
      <c r="G686" s="52"/>
      <c r="H686" s="52"/>
      <c r="I686" s="52"/>
    </row>
    <row r="687" spans="6:9" ht="14.25">
      <c r="F687" s="52"/>
      <c r="G687" s="52"/>
      <c r="H687" s="52"/>
      <c r="I687" s="52"/>
    </row>
    <row r="688" spans="6:9" ht="14.25">
      <c r="F688" s="52"/>
      <c r="G688" s="52"/>
      <c r="H688" s="52"/>
      <c r="I688" s="52"/>
    </row>
    <row r="689" spans="6:9" ht="14.25">
      <c r="F689" s="52"/>
      <c r="G689" s="52"/>
      <c r="H689" s="52"/>
      <c r="I689" s="52"/>
    </row>
    <row r="690" spans="6:9" ht="14.25">
      <c r="F690" s="52"/>
      <c r="G690" s="52"/>
      <c r="H690" s="52"/>
      <c r="I690" s="52"/>
    </row>
    <row r="691" spans="6:9" ht="14.25">
      <c r="F691" s="52"/>
      <c r="G691" s="52"/>
      <c r="H691" s="52"/>
      <c r="I691" s="52"/>
    </row>
    <row r="692" spans="6:9" ht="14.25">
      <c r="F692" s="52"/>
      <c r="G692" s="52"/>
      <c r="H692" s="52"/>
      <c r="I692" s="52"/>
    </row>
    <row r="693" spans="6:9" ht="14.25">
      <c r="F693" s="52"/>
      <c r="G693" s="52"/>
      <c r="H693" s="52"/>
      <c r="I693" s="52"/>
    </row>
    <row r="694" spans="6:9" ht="14.25">
      <c r="F694" s="52"/>
      <c r="G694" s="52"/>
      <c r="H694" s="52"/>
      <c r="I694" s="52"/>
    </row>
    <row r="695" spans="6:9" ht="14.25">
      <c r="F695" s="52"/>
      <c r="G695" s="52"/>
      <c r="H695" s="52"/>
      <c r="I695" s="52"/>
    </row>
    <row r="696" spans="6:9" ht="14.25">
      <c r="F696" s="52"/>
      <c r="G696" s="52"/>
      <c r="H696" s="52"/>
      <c r="I696" s="52"/>
    </row>
    <row r="697" spans="6:9" ht="14.25">
      <c r="F697" s="52"/>
      <c r="G697" s="52"/>
      <c r="H697" s="52"/>
      <c r="I697" s="52"/>
    </row>
    <row r="698" spans="6:9" ht="14.25">
      <c r="F698" s="52"/>
      <c r="G698" s="52"/>
      <c r="H698" s="52"/>
      <c r="I698" s="52"/>
    </row>
    <row r="699" spans="6:9" ht="14.25">
      <c r="F699" s="52"/>
      <c r="G699" s="52"/>
      <c r="H699" s="52"/>
      <c r="I699" s="52"/>
    </row>
    <row r="700" spans="6:9" ht="14.25">
      <c r="F700" s="52"/>
      <c r="G700" s="52"/>
      <c r="H700" s="52"/>
      <c r="I700" s="52"/>
    </row>
    <row r="701" spans="6:9" ht="14.25">
      <c r="F701" s="52"/>
      <c r="G701" s="52"/>
      <c r="H701" s="52"/>
      <c r="I701" s="52"/>
    </row>
    <row r="702" spans="6:9" ht="14.25">
      <c r="F702" s="52"/>
      <c r="G702" s="52"/>
      <c r="H702" s="52"/>
      <c r="I702" s="52"/>
    </row>
    <row r="703" spans="6:9" ht="14.25">
      <c r="F703" s="52"/>
      <c r="G703" s="52"/>
      <c r="H703" s="52"/>
      <c r="I703" s="52"/>
    </row>
    <row r="704" spans="6:9" ht="14.25">
      <c r="F704" s="52"/>
      <c r="G704" s="52"/>
      <c r="H704" s="52"/>
      <c r="I704" s="52"/>
    </row>
    <row r="705" spans="6:9" ht="14.25">
      <c r="F705" s="52"/>
      <c r="G705" s="52"/>
      <c r="H705" s="52"/>
      <c r="I705" s="52"/>
    </row>
    <row r="706" spans="6:9" ht="14.25">
      <c r="F706" s="52"/>
      <c r="G706" s="52"/>
      <c r="H706" s="52"/>
      <c r="I706" s="52"/>
    </row>
    <row r="707" spans="6:9" ht="14.25">
      <c r="F707" s="52"/>
      <c r="G707" s="52"/>
      <c r="H707" s="52"/>
      <c r="I707" s="52"/>
    </row>
    <row r="708" spans="6:9" ht="14.25">
      <c r="F708" s="52"/>
      <c r="G708" s="52"/>
      <c r="H708" s="52"/>
      <c r="I708" s="52"/>
    </row>
    <row r="709" spans="6:9" ht="14.25">
      <c r="F709" s="52"/>
      <c r="G709" s="52"/>
      <c r="H709" s="52"/>
      <c r="I709" s="52"/>
    </row>
    <row r="710" spans="6:9" ht="14.25">
      <c r="F710" s="52"/>
      <c r="G710" s="52"/>
      <c r="H710" s="52"/>
      <c r="I710" s="52"/>
    </row>
    <row r="711" spans="6:9" ht="14.25">
      <c r="F711" s="52"/>
      <c r="G711" s="52"/>
      <c r="H711" s="52"/>
      <c r="I711" s="52"/>
    </row>
    <row r="712" spans="6:9" ht="14.25">
      <c r="F712" s="52"/>
      <c r="G712" s="52"/>
      <c r="H712" s="52"/>
      <c r="I712" s="52"/>
    </row>
    <row r="713" spans="6:9" ht="14.25">
      <c r="F713" s="52"/>
      <c r="G713" s="52"/>
      <c r="H713" s="52"/>
      <c r="I713" s="52"/>
    </row>
    <row r="714" spans="6:9" ht="14.25">
      <c r="F714" s="52"/>
      <c r="G714" s="52"/>
      <c r="H714" s="52"/>
      <c r="I714" s="52"/>
    </row>
    <row r="715" spans="6:9" ht="14.25">
      <c r="F715" s="52"/>
      <c r="G715" s="52"/>
      <c r="H715" s="52"/>
      <c r="I715" s="52"/>
    </row>
    <row r="716" spans="6:9" ht="14.25">
      <c r="F716" s="52"/>
      <c r="G716" s="52"/>
      <c r="H716" s="52"/>
      <c r="I716" s="52"/>
    </row>
    <row r="717" spans="6:9" ht="14.25">
      <c r="F717" s="52"/>
      <c r="G717" s="52"/>
      <c r="H717" s="52"/>
      <c r="I717" s="52"/>
    </row>
    <row r="718" spans="6:9" ht="14.25">
      <c r="F718" s="52"/>
      <c r="G718" s="52"/>
      <c r="H718" s="52"/>
      <c r="I718" s="52"/>
    </row>
    <row r="719" spans="6:9" ht="14.25">
      <c r="F719" s="52"/>
      <c r="G719" s="52"/>
      <c r="H719" s="52"/>
      <c r="I719" s="52"/>
    </row>
    <row r="720" spans="6:9" ht="14.25">
      <c r="F720" s="52"/>
      <c r="G720" s="52"/>
      <c r="H720" s="52"/>
      <c r="I720" s="52"/>
    </row>
    <row r="721" spans="6:9" ht="14.25">
      <c r="F721" s="52"/>
      <c r="G721" s="52"/>
      <c r="H721" s="52"/>
      <c r="I721" s="52"/>
    </row>
    <row r="722" spans="6:9" ht="14.25">
      <c r="F722" s="52"/>
      <c r="G722" s="52"/>
      <c r="H722" s="52"/>
      <c r="I722" s="52"/>
    </row>
    <row r="723" spans="6:9" ht="14.25">
      <c r="F723" s="52"/>
      <c r="G723" s="52"/>
      <c r="H723" s="52"/>
      <c r="I723" s="52"/>
    </row>
    <row r="724" spans="6:9" ht="14.25">
      <c r="F724" s="52"/>
      <c r="G724" s="52"/>
      <c r="H724" s="52"/>
      <c r="I724" s="52"/>
    </row>
    <row r="725" spans="6:9" ht="14.25">
      <c r="F725" s="52"/>
      <c r="G725" s="52"/>
      <c r="H725" s="52"/>
      <c r="I725" s="52"/>
    </row>
    <row r="726" spans="6:9" ht="14.25">
      <c r="F726" s="52"/>
      <c r="G726" s="52"/>
      <c r="H726" s="52"/>
      <c r="I726" s="52"/>
    </row>
    <row r="727" spans="6:9" ht="14.25">
      <c r="F727" s="52"/>
      <c r="G727" s="52"/>
      <c r="H727" s="52"/>
      <c r="I727" s="52"/>
    </row>
    <row r="728" spans="6:9" ht="14.25">
      <c r="F728" s="52"/>
      <c r="G728" s="52"/>
      <c r="H728" s="52"/>
      <c r="I728" s="52"/>
    </row>
    <row r="729" spans="6:9" ht="14.25">
      <c r="F729" s="52"/>
      <c r="G729" s="52"/>
      <c r="H729" s="52"/>
      <c r="I729" s="52"/>
    </row>
    <row r="730" spans="6:9" ht="14.25">
      <c r="F730" s="52"/>
      <c r="G730" s="52"/>
      <c r="H730" s="52"/>
      <c r="I730" s="52"/>
    </row>
    <row r="731" spans="6:9" ht="14.25">
      <c r="F731" s="52"/>
      <c r="G731" s="52"/>
      <c r="H731" s="52"/>
      <c r="I731" s="52"/>
    </row>
    <row r="732" spans="6:9" ht="14.25">
      <c r="F732" s="52"/>
      <c r="G732" s="52"/>
      <c r="H732" s="52"/>
      <c r="I732" s="52"/>
    </row>
    <row r="733" spans="6:9" ht="14.25">
      <c r="F733" s="52"/>
      <c r="G733" s="52"/>
      <c r="H733" s="52"/>
      <c r="I733" s="52"/>
    </row>
    <row r="734" spans="6:9" ht="14.25">
      <c r="F734" s="52"/>
      <c r="G734" s="52"/>
      <c r="H734" s="52"/>
      <c r="I734" s="52"/>
    </row>
    <row r="735" spans="6:9" ht="14.25">
      <c r="F735" s="52"/>
      <c r="G735" s="52"/>
      <c r="H735" s="52"/>
      <c r="I735" s="52"/>
    </row>
    <row r="736" spans="6:9" ht="14.25">
      <c r="F736" s="52"/>
      <c r="G736" s="52"/>
      <c r="H736" s="52"/>
      <c r="I736" s="52"/>
    </row>
    <row r="737" spans="6:9" ht="14.25">
      <c r="F737" s="52"/>
      <c r="G737" s="52"/>
      <c r="H737" s="52"/>
      <c r="I737" s="52"/>
    </row>
    <row r="738" spans="6:9" ht="14.25">
      <c r="F738" s="52"/>
      <c r="G738" s="52"/>
      <c r="H738" s="52"/>
      <c r="I738" s="52"/>
    </row>
    <row r="739" spans="6:9" ht="14.25">
      <c r="F739" s="52"/>
      <c r="G739" s="52"/>
      <c r="H739" s="52"/>
      <c r="I739" s="52"/>
    </row>
    <row r="740" spans="6:9" ht="14.25">
      <c r="F740" s="52"/>
      <c r="G740" s="52"/>
      <c r="H740" s="52"/>
      <c r="I740" s="52"/>
    </row>
    <row r="741" spans="6:9" ht="14.25">
      <c r="F741" s="52"/>
      <c r="G741" s="52"/>
      <c r="H741" s="52"/>
      <c r="I741" s="52"/>
    </row>
    <row r="742" spans="6:9" ht="14.25">
      <c r="F742" s="52"/>
      <c r="G742" s="52"/>
      <c r="H742" s="52"/>
      <c r="I742" s="52"/>
    </row>
    <row r="743" spans="6:9" ht="14.25">
      <c r="F743" s="52"/>
      <c r="G743" s="52"/>
      <c r="H743" s="52"/>
      <c r="I743" s="52"/>
    </row>
    <row r="744" spans="6:9" ht="14.25">
      <c r="F744" s="52"/>
      <c r="G744" s="52"/>
      <c r="H744" s="52"/>
      <c r="I744" s="52"/>
    </row>
    <row r="745" spans="6:9" ht="14.25">
      <c r="F745" s="52"/>
      <c r="G745" s="52"/>
      <c r="H745" s="52"/>
      <c r="I745" s="52"/>
    </row>
    <row r="746" spans="6:9" ht="14.25">
      <c r="F746" s="52"/>
      <c r="G746" s="52"/>
      <c r="H746" s="52"/>
      <c r="I746" s="52"/>
    </row>
    <row r="747" spans="6:9" ht="14.25">
      <c r="F747" s="52"/>
      <c r="G747" s="52"/>
      <c r="H747" s="52"/>
      <c r="I747" s="52"/>
    </row>
    <row r="748" spans="6:9" ht="14.25">
      <c r="F748" s="52"/>
      <c r="G748" s="52"/>
      <c r="H748" s="52"/>
      <c r="I748" s="52"/>
    </row>
    <row r="749" spans="6:9" ht="14.25">
      <c r="F749" s="52"/>
      <c r="G749" s="52"/>
      <c r="H749" s="52"/>
      <c r="I749" s="52"/>
    </row>
    <row r="750" spans="6:9" ht="14.25">
      <c r="F750" s="52"/>
      <c r="G750" s="52"/>
      <c r="H750" s="52"/>
      <c r="I750" s="52"/>
    </row>
    <row r="751" spans="6:9" ht="14.25">
      <c r="F751" s="52"/>
      <c r="G751" s="52"/>
      <c r="H751" s="52"/>
      <c r="I751" s="52"/>
    </row>
    <row r="752" spans="6:9" ht="14.25">
      <c r="F752" s="52"/>
      <c r="G752" s="52"/>
      <c r="H752" s="52"/>
      <c r="I752" s="52"/>
    </row>
    <row r="753" spans="6:9" ht="14.25">
      <c r="F753" s="52"/>
      <c r="G753" s="52"/>
      <c r="H753" s="52"/>
      <c r="I753" s="52"/>
    </row>
    <row r="754" spans="6:9" ht="14.25">
      <c r="F754" s="52"/>
      <c r="G754" s="52"/>
      <c r="H754" s="52"/>
      <c r="I754" s="52"/>
    </row>
    <row r="755" spans="6:9" ht="14.25">
      <c r="F755" s="52"/>
      <c r="G755" s="52"/>
      <c r="H755" s="52"/>
      <c r="I755" s="52"/>
    </row>
    <row r="756" spans="6:9" ht="14.25">
      <c r="F756" s="52"/>
      <c r="G756" s="52"/>
      <c r="H756" s="52"/>
      <c r="I756" s="52"/>
    </row>
    <row r="757" spans="6:9" ht="14.25">
      <c r="F757" s="52"/>
      <c r="G757" s="52"/>
      <c r="H757" s="52"/>
      <c r="I757" s="52"/>
    </row>
    <row r="758" spans="6:9" ht="14.25">
      <c r="F758" s="52"/>
      <c r="G758" s="52"/>
      <c r="H758" s="52"/>
      <c r="I758" s="52"/>
    </row>
    <row r="759" spans="6:9" ht="14.25">
      <c r="F759" s="52"/>
      <c r="G759" s="52"/>
      <c r="H759" s="52"/>
      <c r="I759" s="52"/>
    </row>
    <row r="760" spans="6:9" ht="14.25">
      <c r="F760" s="52"/>
      <c r="G760" s="52"/>
      <c r="H760" s="52"/>
      <c r="I760" s="52"/>
    </row>
    <row r="761" spans="6:9" ht="14.25">
      <c r="F761" s="52"/>
      <c r="G761" s="52"/>
      <c r="H761" s="52"/>
      <c r="I761" s="52"/>
    </row>
    <row r="762" spans="6:9" ht="14.25">
      <c r="F762" s="52"/>
      <c r="G762" s="52"/>
      <c r="H762" s="52"/>
      <c r="I762" s="52"/>
    </row>
    <row r="763" spans="6:9" ht="14.25">
      <c r="F763" s="52"/>
      <c r="G763" s="52"/>
      <c r="H763" s="52"/>
      <c r="I763" s="52"/>
    </row>
    <row r="764" spans="6:9" ht="14.25">
      <c r="F764" s="52"/>
      <c r="G764" s="52"/>
      <c r="H764" s="52"/>
      <c r="I764" s="52"/>
    </row>
    <row r="765" spans="6:9" ht="14.25">
      <c r="F765" s="52"/>
      <c r="G765" s="52"/>
      <c r="H765" s="52"/>
      <c r="I765" s="52"/>
    </row>
    <row r="766" spans="6:9" ht="14.25">
      <c r="F766" s="52"/>
      <c r="G766" s="52"/>
      <c r="H766" s="52"/>
      <c r="I766" s="52"/>
    </row>
    <row r="767" spans="6:9" ht="14.25">
      <c r="F767" s="52"/>
      <c r="G767" s="52"/>
      <c r="H767" s="52"/>
      <c r="I767" s="52"/>
    </row>
    <row r="768" spans="6:9" ht="14.25">
      <c r="F768" s="52"/>
      <c r="G768" s="52"/>
      <c r="H768" s="52"/>
      <c r="I768" s="52"/>
    </row>
    <row r="769" spans="6:9" ht="14.25">
      <c r="F769" s="52"/>
      <c r="G769" s="52"/>
      <c r="H769" s="52"/>
      <c r="I769" s="52"/>
    </row>
    <row r="770" spans="6:9" ht="14.25">
      <c r="F770" s="52"/>
      <c r="G770" s="52"/>
      <c r="H770" s="52"/>
      <c r="I770" s="52"/>
    </row>
    <row r="771" spans="6:9" ht="14.25">
      <c r="F771" s="52"/>
      <c r="G771" s="52"/>
      <c r="H771" s="52"/>
      <c r="I771" s="52"/>
    </row>
    <row r="772" spans="6:9" ht="14.25">
      <c r="F772" s="52"/>
      <c r="G772" s="52"/>
      <c r="H772" s="52"/>
      <c r="I772" s="52"/>
    </row>
    <row r="773" spans="6:9" ht="14.25">
      <c r="F773" s="52"/>
      <c r="G773" s="52"/>
      <c r="H773" s="52"/>
      <c r="I773" s="52"/>
    </row>
    <row r="774" spans="6:9" ht="14.25">
      <c r="F774" s="52"/>
      <c r="G774" s="52"/>
      <c r="H774" s="52"/>
      <c r="I774" s="52"/>
    </row>
    <row r="775" spans="6:9" ht="14.25">
      <c r="F775" s="52"/>
      <c r="G775" s="52"/>
      <c r="H775" s="52"/>
      <c r="I775" s="52"/>
    </row>
    <row r="776" spans="6:9" ht="14.25">
      <c r="F776" s="52"/>
      <c r="G776" s="52"/>
      <c r="H776" s="52"/>
      <c r="I776" s="52"/>
    </row>
    <row r="777" spans="6:9" ht="14.25">
      <c r="F777" s="52"/>
      <c r="G777" s="52"/>
      <c r="H777" s="52"/>
      <c r="I777" s="52"/>
    </row>
    <row r="778" spans="6:9" ht="14.25">
      <c r="F778" s="52"/>
      <c r="G778" s="52"/>
      <c r="H778" s="52"/>
      <c r="I778" s="52"/>
    </row>
    <row r="779" spans="6:9" ht="14.25">
      <c r="F779" s="52"/>
      <c r="G779" s="52"/>
      <c r="H779" s="52"/>
      <c r="I779" s="52"/>
    </row>
    <row r="780" spans="6:9" ht="14.25">
      <c r="F780" s="52"/>
      <c r="G780" s="52"/>
      <c r="H780" s="52"/>
      <c r="I780" s="52"/>
    </row>
    <row r="781" spans="6:9" ht="14.25">
      <c r="F781" s="52"/>
      <c r="G781" s="52"/>
      <c r="H781" s="52"/>
      <c r="I781" s="52"/>
    </row>
    <row r="782" spans="6:9" ht="14.25">
      <c r="F782" s="52"/>
      <c r="G782" s="52"/>
      <c r="H782" s="52"/>
      <c r="I782" s="52"/>
    </row>
    <row r="783" spans="6:9" ht="14.25">
      <c r="F783" s="52"/>
      <c r="G783" s="52"/>
      <c r="H783" s="52"/>
      <c r="I783" s="52"/>
    </row>
    <row r="784" spans="6:9" ht="14.25">
      <c r="F784" s="52"/>
      <c r="G784" s="52"/>
      <c r="H784" s="52"/>
      <c r="I784" s="52"/>
    </row>
    <row r="785" spans="6:9" ht="14.25">
      <c r="F785" s="52"/>
      <c r="G785" s="52"/>
      <c r="H785" s="52"/>
      <c r="I785" s="52"/>
    </row>
    <row r="786" spans="6:9" ht="14.25">
      <c r="F786" s="52"/>
      <c r="G786" s="52"/>
      <c r="H786" s="52"/>
      <c r="I786" s="52"/>
    </row>
    <row r="787" spans="6:9" ht="14.25">
      <c r="F787" s="52"/>
      <c r="G787" s="52"/>
      <c r="H787" s="52"/>
      <c r="I787" s="52"/>
    </row>
    <row r="788" spans="6:9" ht="14.25">
      <c r="F788" s="52"/>
      <c r="G788" s="52"/>
      <c r="H788" s="52"/>
      <c r="I788" s="52"/>
    </row>
    <row r="789" spans="6:9" ht="14.25">
      <c r="F789" s="52"/>
      <c r="G789" s="52"/>
      <c r="H789" s="52"/>
      <c r="I789" s="52"/>
    </row>
    <row r="790" spans="6:9" ht="14.25">
      <c r="F790" s="52"/>
      <c r="G790" s="52"/>
      <c r="H790" s="52"/>
      <c r="I790" s="52"/>
    </row>
    <row r="791" spans="6:9" ht="14.25">
      <c r="F791" s="52"/>
      <c r="G791" s="52"/>
      <c r="H791" s="52"/>
      <c r="I791" s="52"/>
    </row>
    <row r="792" spans="6:9" ht="14.25">
      <c r="F792" s="52"/>
      <c r="G792" s="52"/>
      <c r="H792" s="52"/>
      <c r="I792" s="52"/>
    </row>
    <row r="793" spans="6:9" ht="14.25">
      <c r="F793" s="52"/>
      <c r="G793" s="52"/>
      <c r="H793" s="52"/>
      <c r="I793" s="52"/>
    </row>
    <row r="794" spans="6:9" ht="14.25">
      <c r="F794" s="52"/>
      <c r="G794" s="52"/>
      <c r="H794" s="52"/>
      <c r="I794" s="52"/>
    </row>
    <row r="795" spans="6:9" ht="14.25">
      <c r="F795" s="52"/>
      <c r="G795" s="52"/>
      <c r="H795" s="52"/>
      <c r="I795" s="52"/>
    </row>
    <row r="796" spans="6:9" ht="14.25">
      <c r="F796" s="52"/>
      <c r="G796" s="52"/>
      <c r="H796" s="52"/>
      <c r="I796" s="52"/>
    </row>
    <row r="797" spans="6:9" ht="14.25">
      <c r="F797" s="52"/>
      <c r="G797" s="52"/>
      <c r="H797" s="52"/>
      <c r="I797" s="52"/>
    </row>
    <row r="798" spans="6:9" ht="14.25">
      <c r="F798" s="52"/>
      <c r="G798" s="52"/>
      <c r="H798" s="52"/>
      <c r="I798" s="52"/>
    </row>
    <row r="799" spans="6:9" ht="14.25">
      <c r="F799" s="52"/>
      <c r="G799" s="52"/>
      <c r="H799" s="52"/>
      <c r="I799" s="52"/>
    </row>
    <row r="800" spans="6:9" ht="14.25">
      <c r="F800" s="52"/>
      <c r="G800" s="52"/>
      <c r="H800" s="52"/>
      <c r="I800" s="52"/>
    </row>
    <row r="801" spans="6:9" ht="14.25">
      <c r="F801" s="52"/>
      <c r="G801" s="52"/>
      <c r="H801" s="52"/>
      <c r="I801" s="52"/>
    </row>
    <row r="802" spans="6:9" ht="14.25">
      <c r="F802" s="52"/>
      <c r="G802" s="52"/>
      <c r="H802" s="52"/>
      <c r="I802" s="52"/>
    </row>
    <row r="803" spans="6:9" ht="14.25">
      <c r="F803" s="52"/>
      <c r="G803" s="52"/>
      <c r="H803" s="52"/>
      <c r="I803" s="52"/>
    </row>
    <row r="804" spans="6:9" ht="14.25">
      <c r="F804" s="52"/>
      <c r="G804" s="52"/>
      <c r="H804" s="52"/>
      <c r="I804" s="52"/>
    </row>
    <row r="805" spans="6:9" ht="14.25">
      <c r="F805" s="52"/>
      <c r="G805" s="52"/>
      <c r="H805" s="52"/>
      <c r="I805" s="52"/>
    </row>
    <row r="806" spans="6:9" ht="14.25">
      <c r="F806" s="52"/>
      <c r="G806" s="52"/>
      <c r="H806" s="52"/>
      <c r="I806" s="52"/>
    </row>
    <row r="807" spans="6:9" ht="14.25">
      <c r="F807" s="52"/>
      <c r="G807" s="52"/>
      <c r="H807" s="52"/>
      <c r="I807" s="52"/>
    </row>
    <row r="808" spans="6:9" ht="14.25">
      <c r="F808" s="52"/>
      <c r="G808" s="52"/>
      <c r="H808" s="52"/>
      <c r="I808" s="52"/>
    </row>
    <row r="809" spans="6:9" ht="14.25">
      <c r="F809" s="52"/>
      <c r="G809" s="52"/>
      <c r="H809" s="52"/>
      <c r="I809" s="52"/>
    </row>
    <row r="810" spans="6:9" ht="14.25">
      <c r="F810" s="52"/>
      <c r="G810" s="52"/>
      <c r="H810" s="52"/>
      <c r="I810" s="52"/>
    </row>
    <row r="811" spans="6:9" ht="14.25">
      <c r="F811" s="52"/>
      <c r="G811" s="52"/>
      <c r="H811" s="52"/>
      <c r="I811" s="52"/>
    </row>
    <row r="812" spans="6:9" ht="14.25">
      <c r="F812" s="52"/>
      <c r="G812" s="52"/>
      <c r="H812" s="52"/>
      <c r="I812" s="52"/>
    </row>
    <row r="813" spans="6:9" ht="14.25">
      <c r="F813" s="52"/>
      <c r="G813" s="52"/>
      <c r="H813" s="52"/>
      <c r="I813" s="52"/>
    </row>
    <row r="814" spans="6:9" ht="14.25">
      <c r="F814" s="52"/>
      <c r="G814" s="52"/>
      <c r="H814" s="52"/>
      <c r="I814" s="52"/>
    </row>
    <row r="815" spans="6:9" ht="14.25">
      <c r="F815" s="52"/>
      <c r="G815" s="52"/>
      <c r="H815" s="52"/>
      <c r="I815" s="52"/>
    </row>
    <row r="816" spans="6:9" ht="14.25">
      <c r="F816" s="52"/>
      <c r="G816" s="52"/>
      <c r="H816" s="52"/>
      <c r="I816" s="52"/>
    </row>
    <row r="817" spans="6:9" ht="14.25">
      <c r="F817" s="52"/>
      <c r="G817" s="52"/>
      <c r="H817" s="52"/>
      <c r="I817" s="52"/>
    </row>
    <row r="818" spans="6:9" ht="14.25">
      <c r="F818" s="52"/>
      <c r="G818" s="52"/>
      <c r="H818" s="52"/>
      <c r="I818" s="52"/>
    </row>
    <row r="819" spans="6:9" ht="14.25">
      <c r="F819" s="52"/>
      <c r="G819" s="52"/>
      <c r="H819" s="52"/>
      <c r="I819" s="52"/>
    </row>
    <row r="820" spans="6:9" ht="14.25">
      <c r="F820" s="52"/>
      <c r="G820" s="52"/>
      <c r="H820" s="52"/>
      <c r="I820" s="52"/>
    </row>
    <row r="821" spans="6:9" ht="14.25">
      <c r="F821" s="52"/>
      <c r="G821" s="52"/>
      <c r="H821" s="52"/>
      <c r="I821" s="52"/>
    </row>
    <row r="822" spans="6:9" ht="14.25">
      <c r="F822" s="52"/>
      <c r="G822" s="52"/>
      <c r="H822" s="52"/>
      <c r="I822" s="52"/>
    </row>
    <row r="823" spans="6:9" ht="14.25">
      <c r="F823" s="52"/>
      <c r="G823" s="52"/>
      <c r="H823" s="52"/>
      <c r="I823" s="52"/>
    </row>
    <row r="824" spans="6:9" ht="14.25">
      <c r="F824" s="52"/>
      <c r="G824" s="52"/>
      <c r="H824" s="52"/>
      <c r="I824" s="52"/>
    </row>
    <row r="825" spans="6:9" ht="14.25">
      <c r="F825" s="52"/>
      <c r="G825" s="52"/>
      <c r="H825" s="52"/>
      <c r="I825" s="52"/>
    </row>
    <row r="826" spans="6:9" ht="14.25">
      <c r="F826" s="52"/>
      <c r="G826" s="52"/>
      <c r="H826" s="52"/>
      <c r="I826" s="52"/>
    </row>
    <row r="827" spans="6:9" ht="14.25">
      <c r="F827" s="52"/>
      <c r="G827" s="52"/>
      <c r="H827" s="52"/>
      <c r="I827" s="52"/>
    </row>
    <row r="828" spans="6:9" ht="14.25">
      <c r="F828" s="52"/>
      <c r="G828" s="52"/>
      <c r="H828" s="52"/>
      <c r="I828" s="52"/>
    </row>
    <row r="829" spans="6:9" ht="14.25">
      <c r="F829" s="52"/>
      <c r="G829" s="52"/>
      <c r="H829" s="52"/>
      <c r="I829" s="52"/>
    </row>
    <row r="830" spans="6:9" ht="14.25">
      <c r="F830" s="52"/>
      <c r="G830" s="52"/>
      <c r="H830" s="52"/>
      <c r="I830" s="52"/>
    </row>
    <row r="831" spans="6:9" ht="14.25">
      <c r="F831" s="52"/>
      <c r="G831" s="52"/>
      <c r="H831" s="52"/>
      <c r="I831" s="52"/>
    </row>
    <row r="832" spans="6:9" ht="14.25">
      <c r="F832" s="52"/>
      <c r="G832" s="52"/>
      <c r="H832" s="52"/>
      <c r="I832" s="52"/>
    </row>
    <row r="833" spans="6:9" ht="14.25">
      <c r="F833" s="52"/>
      <c r="G833" s="52"/>
      <c r="H833" s="52"/>
      <c r="I833" s="52"/>
    </row>
    <row r="834" spans="6:9" ht="14.25">
      <c r="F834" s="52"/>
      <c r="G834" s="52"/>
      <c r="H834" s="52"/>
      <c r="I834" s="52"/>
    </row>
    <row r="835" spans="6:9" ht="14.25">
      <c r="F835" s="52"/>
      <c r="G835" s="52"/>
      <c r="H835" s="52"/>
      <c r="I835" s="52"/>
    </row>
    <row r="836" spans="6:9" ht="14.25">
      <c r="F836" s="52"/>
      <c r="G836" s="52"/>
      <c r="H836" s="52"/>
      <c r="I836" s="52"/>
    </row>
    <row r="837" spans="6:9" ht="14.25">
      <c r="F837" s="52"/>
      <c r="G837" s="52"/>
      <c r="H837" s="52"/>
      <c r="I837" s="52"/>
    </row>
    <row r="838" spans="6:9" ht="14.25">
      <c r="F838" s="52"/>
      <c r="G838" s="52"/>
      <c r="H838" s="52"/>
      <c r="I838" s="52"/>
    </row>
    <row r="839" spans="6:9" ht="14.25">
      <c r="F839" s="52"/>
      <c r="G839" s="52"/>
      <c r="H839" s="52"/>
      <c r="I839" s="52"/>
    </row>
    <row r="840" spans="6:9" ht="14.25">
      <c r="F840" s="52"/>
      <c r="G840" s="52"/>
      <c r="H840" s="52"/>
      <c r="I840" s="52"/>
    </row>
    <row r="841" spans="6:9" ht="14.25">
      <c r="F841" s="52"/>
      <c r="G841" s="52"/>
      <c r="H841" s="52"/>
      <c r="I841" s="52"/>
    </row>
    <row r="842" spans="6:9" ht="14.25">
      <c r="F842" s="52"/>
      <c r="G842" s="52"/>
      <c r="H842" s="52"/>
      <c r="I842" s="52"/>
    </row>
    <row r="843" spans="6:9" ht="14.25">
      <c r="F843" s="52"/>
      <c r="G843" s="52"/>
      <c r="H843" s="52"/>
      <c r="I843" s="52"/>
    </row>
    <row r="844" spans="6:9" ht="14.25">
      <c r="F844" s="52"/>
      <c r="G844" s="52"/>
      <c r="H844" s="52"/>
      <c r="I844" s="52"/>
    </row>
    <row r="845" spans="6:9" ht="14.25">
      <c r="F845" s="52"/>
      <c r="G845" s="52"/>
      <c r="H845" s="52"/>
      <c r="I845" s="52"/>
    </row>
    <row r="846" spans="6:9" ht="14.25">
      <c r="F846" s="52"/>
      <c r="G846" s="52"/>
      <c r="H846" s="52"/>
      <c r="I846" s="52"/>
    </row>
    <row r="847" spans="6:9" ht="14.25">
      <c r="F847" s="52"/>
      <c r="G847" s="52"/>
      <c r="H847" s="52"/>
      <c r="I847" s="52"/>
    </row>
    <row r="848" spans="6:9" ht="14.25">
      <c r="F848" s="52"/>
      <c r="G848" s="52"/>
      <c r="H848" s="52"/>
      <c r="I848" s="52"/>
    </row>
    <row r="849" spans="6:9" ht="14.25">
      <c r="F849" s="52"/>
      <c r="G849" s="52"/>
      <c r="H849" s="52"/>
      <c r="I849" s="52"/>
    </row>
    <row r="850" spans="6:9" ht="14.25">
      <c r="F850" s="52"/>
      <c r="G850" s="52"/>
      <c r="H850" s="52"/>
      <c r="I850" s="52"/>
    </row>
    <row r="851" spans="6:9" ht="14.25">
      <c r="F851" s="52"/>
      <c r="G851" s="52"/>
      <c r="H851" s="52"/>
      <c r="I851" s="52"/>
    </row>
    <row r="852" spans="6:9" ht="14.25">
      <c r="F852" s="52"/>
      <c r="G852" s="52"/>
      <c r="H852" s="52"/>
      <c r="I852" s="52"/>
    </row>
    <row r="853" spans="6:9" ht="14.25">
      <c r="F853" s="52"/>
      <c r="G853" s="52"/>
      <c r="H853" s="52"/>
      <c r="I853" s="52"/>
    </row>
    <row r="854" spans="6:9" ht="14.25">
      <c r="F854" s="52"/>
      <c r="G854" s="52"/>
      <c r="H854" s="52"/>
      <c r="I854" s="52"/>
    </row>
    <row r="855" spans="6:9" ht="14.25">
      <c r="F855" s="52"/>
      <c r="G855" s="52"/>
      <c r="H855" s="52"/>
      <c r="I855" s="52"/>
    </row>
    <row r="856" spans="6:9" ht="14.25">
      <c r="F856" s="52"/>
      <c r="G856" s="52"/>
      <c r="H856" s="52"/>
      <c r="I856" s="52"/>
    </row>
    <row r="857" spans="6:9" ht="14.25">
      <c r="F857" s="52"/>
      <c r="G857" s="52"/>
      <c r="H857" s="52"/>
      <c r="I857" s="52"/>
    </row>
    <row r="858" spans="6:9" ht="14.25">
      <c r="F858" s="52"/>
      <c r="G858" s="52"/>
      <c r="H858" s="52"/>
      <c r="I858" s="52"/>
    </row>
    <row r="859" spans="6:9" ht="14.25">
      <c r="F859" s="52"/>
      <c r="G859" s="52"/>
      <c r="H859" s="52"/>
      <c r="I859" s="52"/>
    </row>
    <row r="860" spans="6:9" ht="14.25">
      <c r="F860" s="52"/>
      <c r="G860" s="52"/>
      <c r="H860" s="52"/>
      <c r="I860" s="52"/>
    </row>
  </sheetData>
  <sheetProtection/>
  <mergeCells count="6">
    <mergeCell ref="F1:G1"/>
    <mergeCell ref="H1:I1"/>
    <mergeCell ref="A1:A2"/>
    <mergeCell ref="B1:C1"/>
    <mergeCell ref="D1:D2"/>
    <mergeCell ref="E1:E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053"/>
  <sheetViews>
    <sheetView zoomScale="60" zoomScaleNormal="60" zoomScalePageLayoutView="0" workbookViewId="0" topLeftCell="W1">
      <selection activeCell="AB4" sqref="AB4"/>
    </sheetView>
  </sheetViews>
  <sheetFormatPr defaultColWidth="9.140625" defaultRowHeight="15"/>
  <cols>
    <col min="1" max="1" width="41.7109375" style="0" customWidth="1"/>
    <col min="2" max="2" width="21.140625" style="0" customWidth="1"/>
    <col min="3" max="3" width="12.57421875" style="0" customWidth="1"/>
    <col min="4" max="4" width="23.57421875" style="0" customWidth="1"/>
    <col min="5" max="5" width="11.57421875" style="0" bestFit="1" customWidth="1"/>
    <col min="6" max="6" width="10.421875" style="0" customWidth="1"/>
    <col min="8" max="8" width="9.140625" style="0" customWidth="1"/>
    <col min="12" max="12" width="10.57421875" style="0" bestFit="1" customWidth="1"/>
    <col min="13" max="13" width="23.00390625" style="0" customWidth="1"/>
    <col min="14" max="14" width="10.57421875" style="0" bestFit="1" customWidth="1"/>
    <col min="15" max="15" width="25.00390625" style="0" customWidth="1"/>
    <col min="17" max="17" width="21.28125" style="0" customWidth="1"/>
    <col min="19" max="19" width="23.140625" style="0" customWidth="1"/>
    <col min="20" max="20" width="10.140625" style="0" customWidth="1"/>
    <col min="21" max="21" width="18.140625" style="0" bestFit="1" customWidth="1"/>
    <col min="22" max="22" width="10.57421875" style="0" bestFit="1" customWidth="1"/>
    <col min="23" max="23" width="23.140625" style="0" customWidth="1"/>
    <col min="25" max="25" width="45.7109375" style="0" customWidth="1"/>
    <col min="26" max="26" width="11.421875" style="0" customWidth="1"/>
    <col min="27" max="27" width="21.421875" style="0" customWidth="1"/>
    <col min="29" max="29" width="15.8515625" style="0" customWidth="1"/>
    <col min="30" max="31" width="17.140625" style="0" customWidth="1"/>
    <col min="32" max="33" width="16.140625" style="0" customWidth="1"/>
    <col min="34" max="34" width="15.421875" style="0" customWidth="1"/>
    <col min="36" max="36" width="21.140625" style="0" customWidth="1"/>
    <col min="37" max="37" width="9.57421875" style="0" customWidth="1"/>
    <col min="38" max="38" width="21.00390625" style="0" customWidth="1"/>
    <col min="39" max="39" width="8.421875" style="0" customWidth="1"/>
    <col min="40" max="40" width="19.8515625" style="0" customWidth="1"/>
    <col min="41" max="41" width="10.421875" style="0" customWidth="1"/>
    <col min="42" max="42" width="21.421875" style="0" customWidth="1"/>
    <col min="44" max="44" width="20.7109375" style="0" customWidth="1"/>
    <col min="45" max="45" width="12.00390625" style="0" customWidth="1"/>
    <col min="46" max="46" width="20.00390625" style="0" customWidth="1"/>
  </cols>
  <sheetData>
    <row r="1" spans="1:46" ht="30.75" customHeight="1">
      <c r="A1" s="760" t="s">
        <v>130</v>
      </c>
      <c r="B1" s="4"/>
      <c r="C1" s="822" t="s">
        <v>1</v>
      </c>
      <c r="D1" s="823"/>
      <c r="E1" s="824"/>
      <c r="F1" s="706" t="s">
        <v>2</v>
      </c>
      <c r="G1" s="706" t="s">
        <v>3</v>
      </c>
      <c r="H1" s="706" t="s">
        <v>209</v>
      </c>
      <c r="I1" s="706" t="s">
        <v>4</v>
      </c>
      <c r="J1" s="706" t="s">
        <v>103</v>
      </c>
      <c r="K1" s="706" t="s">
        <v>5</v>
      </c>
      <c r="L1" s="829" t="s">
        <v>6</v>
      </c>
      <c r="M1" s="829"/>
      <c r="N1" s="829" t="s">
        <v>7</v>
      </c>
      <c r="O1" s="829"/>
      <c r="P1" s="829" t="s">
        <v>8</v>
      </c>
      <c r="Q1" s="829"/>
      <c r="R1" s="829" t="s">
        <v>91</v>
      </c>
      <c r="S1" s="830"/>
      <c r="T1" s="829" t="s">
        <v>92</v>
      </c>
      <c r="U1" s="830"/>
      <c r="V1" s="829" t="s">
        <v>93</v>
      </c>
      <c r="W1" s="830"/>
      <c r="Y1" s="832" t="s">
        <v>95</v>
      </c>
      <c r="Z1" s="828" t="s">
        <v>1</v>
      </c>
      <c r="AA1" s="828"/>
      <c r="AB1" s="531"/>
      <c r="AC1" s="706" t="s">
        <v>2</v>
      </c>
      <c r="AD1" s="706" t="s">
        <v>3</v>
      </c>
      <c r="AE1" s="706" t="s">
        <v>209</v>
      </c>
      <c r="AF1" s="706" t="s">
        <v>4</v>
      </c>
      <c r="AG1" s="706" t="s">
        <v>103</v>
      </c>
      <c r="AH1" s="706" t="s">
        <v>5</v>
      </c>
      <c r="AI1" s="828" t="s">
        <v>6</v>
      </c>
      <c r="AJ1" s="828"/>
      <c r="AK1" s="828" t="s">
        <v>7</v>
      </c>
      <c r="AL1" s="828"/>
      <c r="AM1" s="828" t="s">
        <v>8</v>
      </c>
      <c r="AN1" s="828"/>
      <c r="AO1" s="831" t="s">
        <v>91</v>
      </c>
      <c r="AP1" s="831"/>
      <c r="AQ1" s="831" t="s">
        <v>92</v>
      </c>
      <c r="AR1" s="831"/>
      <c r="AS1" s="831" t="s">
        <v>93</v>
      </c>
      <c r="AT1" s="831"/>
    </row>
    <row r="2" spans="1:46" ht="30" customHeight="1" thickBot="1">
      <c r="A2" s="761"/>
      <c r="B2" s="5" t="s">
        <v>69</v>
      </c>
      <c r="C2" s="39" t="s">
        <v>9</v>
      </c>
      <c r="D2" s="40" t="s">
        <v>10</v>
      </c>
      <c r="E2" s="40" t="s">
        <v>11</v>
      </c>
      <c r="F2" s="707"/>
      <c r="G2" s="707"/>
      <c r="H2" s="707"/>
      <c r="I2" s="707"/>
      <c r="J2" s="707"/>
      <c r="K2" s="707"/>
      <c r="L2" s="40" t="s">
        <v>12</v>
      </c>
      <c r="M2" s="40" t="s">
        <v>13</v>
      </c>
      <c r="N2" s="40" t="s">
        <v>12</v>
      </c>
      <c r="O2" s="40" t="s">
        <v>14</v>
      </c>
      <c r="P2" s="40" t="s">
        <v>12</v>
      </c>
      <c r="Q2" s="40" t="s">
        <v>14</v>
      </c>
      <c r="R2" s="40" t="s">
        <v>12</v>
      </c>
      <c r="S2" s="41" t="s">
        <v>15</v>
      </c>
      <c r="T2" s="40" t="s">
        <v>12</v>
      </c>
      <c r="U2" s="41" t="s">
        <v>15</v>
      </c>
      <c r="V2" s="40" t="s">
        <v>12</v>
      </c>
      <c r="W2" s="41" t="s">
        <v>15</v>
      </c>
      <c r="Y2" s="832"/>
      <c r="Z2" s="531" t="s">
        <v>12</v>
      </c>
      <c r="AA2" s="531" t="s">
        <v>14</v>
      </c>
      <c r="AB2" s="531"/>
      <c r="AC2" s="707"/>
      <c r="AD2" s="707"/>
      <c r="AE2" s="707"/>
      <c r="AF2" s="707"/>
      <c r="AG2" s="707"/>
      <c r="AH2" s="707"/>
      <c r="AI2" s="531" t="s">
        <v>12</v>
      </c>
      <c r="AJ2" s="531" t="s">
        <v>13</v>
      </c>
      <c r="AK2" s="531" t="s">
        <v>12</v>
      </c>
      <c r="AL2" s="531" t="s">
        <v>14</v>
      </c>
      <c r="AM2" s="531" t="s">
        <v>12</v>
      </c>
      <c r="AN2" s="531" t="s">
        <v>14</v>
      </c>
      <c r="AO2" s="532" t="s">
        <v>12</v>
      </c>
      <c r="AP2" s="532" t="s">
        <v>15</v>
      </c>
      <c r="AQ2" s="532" t="s">
        <v>12</v>
      </c>
      <c r="AR2" s="532" t="s">
        <v>15</v>
      </c>
      <c r="AS2" s="532" t="s">
        <v>12</v>
      </c>
      <c r="AT2" s="532" t="s">
        <v>15</v>
      </c>
    </row>
    <row r="3" spans="1:46" ht="30" customHeight="1" thickBot="1">
      <c r="A3" s="53" t="s">
        <v>86</v>
      </c>
      <c r="B3" s="12"/>
      <c r="C3" s="290">
        <v>52421</v>
      </c>
      <c r="D3" s="212">
        <v>940856492583</v>
      </c>
      <c r="E3" s="212">
        <v>5468.548</v>
      </c>
      <c r="F3" s="212">
        <v>571</v>
      </c>
      <c r="G3" s="212">
        <v>3768</v>
      </c>
      <c r="H3" s="212">
        <v>5779</v>
      </c>
      <c r="I3" s="212">
        <v>1135</v>
      </c>
      <c r="J3" s="212">
        <v>1038</v>
      </c>
      <c r="K3" s="212">
        <v>270</v>
      </c>
      <c r="L3" s="212">
        <v>33489</v>
      </c>
      <c r="M3" s="212">
        <v>488688901701</v>
      </c>
      <c r="N3" s="212">
        <v>36803</v>
      </c>
      <c r="O3" s="212">
        <v>215300933268</v>
      </c>
      <c r="P3" s="212">
        <v>28025</v>
      </c>
      <c r="Q3" s="212">
        <v>190752463905</v>
      </c>
      <c r="R3" s="212">
        <v>27984</v>
      </c>
      <c r="S3" s="212">
        <v>170268050473</v>
      </c>
      <c r="T3" s="212">
        <v>1234</v>
      </c>
      <c r="U3" s="212">
        <v>32703999783</v>
      </c>
      <c r="V3" s="212">
        <v>29304</v>
      </c>
      <c r="W3" s="233">
        <v>203808356117</v>
      </c>
      <c r="Y3" s="533" t="s">
        <v>48</v>
      </c>
      <c r="Z3" s="534">
        <f>SUM(Z4:Z28)</f>
        <v>3603</v>
      </c>
      <c r="AA3" s="534">
        <f aca="true" t="shared" si="0" ref="AA3:AT3">SUM(AA4:AA28)</f>
        <v>41674500</v>
      </c>
      <c r="AB3" s="534">
        <f t="shared" si="0"/>
        <v>0</v>
      </c>
      <c r="AC3" s="534">
        <f t="shared" si="0"/>
        <v>656</v>
      </c>
      <c r="AD3" s="534">
        <f t="shared" si="0"/>
        <v>-9</v>
      </c>
      <c r="AE3" s="534">
        <f t="shared" si="0"/>
        <v>0</v>
      </c>
      <c r="AF3" s="534">
        <f t="shared" si="0"/>
        <v>6</v>
      </c>
      <c r="AG3" s="534">
        <f t="shared" si="0"/>
        <v>4</v>
      </c>
      <c r="AH3" s="534">
        <f t="shared" si="0"/>
        <v>757</v>
      </c>
      <c r="AI3" s="534">
        <f t="shared" si="0"/>
        <v>3</v>
      </c>
      <c r="AJ3" s="534">
        <f t="shared" si="0"/>
        <v>-289957622</v>
      </c>
      <c r="AK3" s="534">
        <f t="shared" si="0"/>
        <v>3615</v>
      </c>
      <c r="AL3" s="534">
        <f t="shared" si="0"/>
        <v>3682420068</v>
      </c>
      <c r="AM3" s="534">
        <f t="shared" si="0"/>
        <v>1329</v>
      </c>
      <c r="AN3" s="534">
        <f t="shared" si="0"/>
        <v>628998838</v>
      </c>
      <c r="AO3" s="534">
        <f t="shared" si="0"/>
        <v>1329</v>
      </c>
      <c r="AP3" s="534">
        <f t="shared" si="0"/>
        <v>328215299</v>
      </c>
      <c r="AQ3" s="534">
        <f t="shared" si="0"/>
        <v>0</v>
      </c>
      <c r="AR3" s="534">
        <f t="shared" si="0"/>
        <v>0</v>
      </c>
      <c r="AS3" s="534">
        <f t="shared" si="0"/>
        <v>1329</v>
      </c>
      <c r="AT3" s="534">
        <f t="shared" si="0"/>
        <v>328215299</v>
      </c>
    </row>
    <row r="4" spans="1:46" ht="30" customHeight="1">
      <c r="A4" s="697" t="s">
        <v>17</v>
      </c>
      <c r="B4" s="13">
        <v>2007</v>
      </c>
      <c r="C4" s="93">
        <v>966</v>
      </c>
      <c r="D4" s="94">
        <v>119737259000</v>
      </c>
      <c r="E4" s="95"/>
      <c r="F4" s="95"/>
      <c r="G4" s="95">
        <v>30</v>
      </c>
      <c r="H4" s="95"/>
      <c r="I4" s="95">
        <v>0</v>
      </c>
      <c r="J4" s="95"/>
      <c r="K4" s="95"/>
      <c r="L4" s="48">
        <v>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48">
        <v>0</v>
      </c>
      <c r="T4" s="96"/>
      <c r="U4" s="96"/>
      <c r="V4" s="34">
        <v>0</v>
      </c>
      <c r="W4" s="35">
        <v>0</v>
      </c>
      <c r="Y4" s="535" t="s">
        <v>17</v>
      </c>
      <c r="Z4" s="536">
        <f>ÚMVP_jogcímenkénti_részletező!E8-Ú_heti_változás_munka!C8</f>
        <v>8</v>
      </c>
      <c r="AA4" s="536">
        <f>ÚMVP_jogcímenkénti_részletező!F8-Ú_heti_változás_munka!D8</f>
        <v>0</v>
      </c>
      <c r="AB4" s="536">
        <f>ÚMVP_jogcímenkénti_részletező!G8-Ú_heti_változás_munka!E8</f>
        <v>0</v>
      </c>
      <c r="AC4" s="536">
        <f>ÚMVP_jogcímenkénti_részletező!H8-Ú_heti_változás_munka!F8</f>
        <v>0</v>
      </c>
      <c r="AD4" s="536">
        <f>ÚMVP_jogcímenkénti_részletező!I8-Ú_heti_változás_munka!G8</f>
        <v>0</v>
      </c>
      <c r="AE4" s="536">
        <f>ÚMVP_jogcímenkénti_részletező!J8-Ú_heti_változás_munka!H8</f>
        <v>0</v>
      </c>
      <c r="AF4" s="536">
        <f>ÚMVP_jogcímenkénti_részletező!K8-Ú_heti_változás_munka!I8</f>
        <v>0</v>
      </c>
      <c r="AG4" s="536">
        <f>ÚMVP_jogcímenkénti_részletező!L8-Ú_heti_változás_munka!J8</f>
        <v>0</v>
      </c>
      <c r="AH4" s="536">
        <f>ÚMVP_jogcímenkénti_részletező!M8-Ú_heti_változás_munka!K8</f>
        <v>0</v>
      </c>
      <c r="AI4" s="536">
        <f>ÚMVP_jogcímenkénti_részletező!N8-Ú_heti_változás_munka!L8</f>
        <v>4</v>
      </c>
      <c r="AJ4" s="536">
        <f>ÚMVP_jogcímenkénti_részletező!O8-Ú_heti_változás_munka!M8</f>
        <v>0</v>
      </c>
      <c r="AK4" s="536">
        <f>ÚMVP_jogcímenkénti_részletező!P8-Ú_heti_változás_munka!N8</f>
        <v>-16</v>
      </c>
      <c r="AL4" s="536">
        <f>ÚMVP_jogcímenkénti_részletező!Q8-Ú_heti_változás_munka!O8</f>
        <v>2258870000</v>
      </c>
      <c r="AM4" s="536">
        <f>ÚMVP_jogcímenkénti_részletező!R8-Ú_heti_változás_munka!P8</f>
        <v>5</v>
      </c>
      <c r="AN4" s="536">
        <f>ÚMVP_jogcímenkénti_részletező!S8-Ú_heti_változás_munka!Q8</f>
        <v>126133000</v>
      </c>
      <c r="AO4" s="536">
        <f>ÚMVP_jogcímenkénti_részletező!T8-Ú_heti_változás_munka!R8</f>
        <v>5</v>
      </c>
      <c r="AP4" s="536">
        <f>ÚMVP_jogcímenkénti_részletező!U8-Ú_heti_változás_munka!S8</f>
        <v>-17814000</v>
      </c>
      <c r="AQ4" s="536">
        <f>ÚMVP_jogcímenkénti_részletező!V8-Ú_heti_változás_munka!T8</f>
        <v>0</v>
      </c>
      <c r="AR4" s="536">
        <f>ÚMVP_jogcímenkénti_részletező!W8-Ú_heti_változás_munka!U8</f>
        <v>0</v>
      </c>
      <c r="AS4" s="536">
        <f>ÚMVP_jogcímenkénti_részletező!X8-Ú_heti_változás_munka!V8</f>
        <v>5</v>
      </c>
      <c r="AT4" s="536">
        <f>ÚMVP_jogcímenkénti_részletező!Y8-Ú_heti_változás_munka!W8</f>
        <v>-17814000</v>
      </c>
    </row>
    <row r="5" spans="1:46" ht="30" customHeight="1">
      <c r="A5" s="698"/>
      <c r="B5" s="6">
        <v>2008</v>
      </c>
      <c r="C5" s="33">
        <v>0</v>
      </c>
      <c r="D5" s="97">
        <v>0</v>
      </c>
      <c r="E5" s="31"/>
      <c r="F5" s="98"/>
      <c r="G5" s="31">
        <v>35</v>
      </c>
      <c r="H5" s="31"/>
      <c r="I5" s="31">
        <v>94</v>
      </c>
      <c r="J5" s="31"/>
      <c r="K5" s="31"/>
      <c r="L5" s="31">
        <v>803</v>
      </c>
      <c r="M5" s="31">
        <v>85985177000</v>
      </c>
      <c r="N5" s="34">
        <v>539</v>
      </c>
      <c r="O5" s="34">
        <v>15020700000</v>
      </c>
      <c r="P5" s="34">
        <v>106</v>
      </c>
      <c r="Q5" s="34">
        <v>2114670000</v>
      </c>
      <c r="R5" s="34">
        <v>106</v>
      </c>
      <c r="S5" s="34">
        <v>2114670000</v>
      </c>
      <c r="T5" s="99"/>
      <c r="U5" s="99"/>
      <c r="V5" s="34">
        <v>106</v>
      </c>
      <c r="W5" s="35">
        <v>2114670000</v>
      </c>
      <c r="Y5" s="535" t="s">
        <v>19</v>
      </c>
      <c r="Z5" s="536">
        <f>ÚMVP_jogcímenkénti_részletező!E13-Ú_heti_változás_munka!C13</f>
        <v>6</v>
      </c>
      <c r="AA5" s="536">
        <f>ÚMVP_jogcímenkénti_részletező!F13-Ú_heti_változás_munka!D13</f>
        <v>0</v>
      </c>
      <c r="AB5" s="536">
        <f>ÚMVP_jogcímenkénti_részletező!G13-Ú_heti_változás_munka!E13</f>
        <v>0</v>
      </c>
      <c r="AC5" s="536">
        <f>ÚMVP_jogcímenkénti_részletező!H13-Ú_heti_változás_munka!F13</f>
        <v>0</v>
      </c>
      <c r="AD5" s="536">
        <f>ÚMVP_jogcímenkénti_részletező!I13-Ú_heti_változás_munka!G13</f>
        <v>0</v>
      </c>
      <c r="AE5" s="536">
        <f>ÚMVP_jogcímenkénti_részletező!J13-Ú_heti_változás_munka!H13</f>
        <v>0</v>
      </c>
      <c r="AF5" s="536">
        <f>ÚMVP_jogcímenkénti_részletező!K13-Ú_heti_változás_munka!I13</f>
        <v>0</v>
      </c>
      <c r="AG5" s="536">
        <f>ÚMVP_jogcímenkénti_részletező!L13-Ú_heti_változás_munka!J13</f>
        <v>0</v>
      </c>
      <c r="AH5" s="536">
        <f>ÚMVP_jogcímenkénti_részletező!M13-Ú_heti_változás_munka!K13</f>
        <v>0</v>
      </c>
      <c r="AI5" s="536">
        <f>ÚMVP_jogcímenkénti_részletező!N13-Ú_heti_változás_munka!L13</f>
        <v>4</v>
      </c>
      <c r="AJ5" s="536">
        <f>ÚMVP_jogcímenkénti_részletező!O13-Ú_heti_változás_munka!M13</f>
        <v>-447244000</v>
      </c>
      <c r="AK5" s="536">
        <f>ÚMVP_jogcímenkénti_részletező!P13-Ú_heti_változás_munka!N13</f>
        <v>14</v>
      </c>
      <c r="AL5" s="536">
        <f>ÚMVP_jogcímenkénti_részletező!Q13-Ú_heti_változás_munka!O13</f>
        <v>3072889000</v>
      </c>
      <c r="AM5" s="536">
        <f>ÚMVP_jogcímenkénti_részletező!R13-Ú_heti_változás_munka!P13</f>
        <v>9</v>
      </c>
      <c r="AN5" s="536">
        <f>ÚMVP_jogcímenkénti_részletező!S13-Ú_heti_változás_munka!Q13</f>
        <v>75932000</v>
      </c>
      <c r="AO5" s="536">
        <f>ÚMVP_jogcímenkénti_részletező!T13-Ú_heti_változás_munka!R13</f>
        <v>9</v>
      </c>
      <c r="AP5" s="536">
        <f>ÚMVP_jogcímenkénti_részletező!U13-Ú_heti_változás_munka!S13</f>
        <v>-34784000</v>
      </c>
      <c r="AQ5" s="536">
        <f>ÚMVP_jogcímenkénti_részletező!V13-Ú_heti_változás_munka!T13</f>
        <v>0</v>
      </c>
      <c r="AR5" s="536">
        <f>ÚMVP_jogcímenkénti_részletező!W13-Ú_heti_változás_munka!U13</f>
        <v>0</v>
      </c>
      <c r="AS5" s="536">
        <f>ÚMVP_jogcímenkénti_részletező!X13-Ú_heti_változás_munka!V13</f>
        <v>9</v>
      </c>
      <c r="AT5" s="536">
        <f>ÚMVP_jogcímenkénti_részletező!Y13-Ú_heti_változás_munka!W13</f>
        <v>-34784000</v>
      </c>
    </row>
    <row r="6" spans="1:46" ht="38.25" customHeight="1">
      <c r="A6" s="698"/>
      <c r="B6" s="6">
        <v>2009</v>
      </c>
      <c r="C6" s="33">
        <v>0</v>
      </c>
      <c r="D6" s="97">
        <v>0</v>
      </c>
      <c r="E6" s="31"/>
      <c r="F6" s="114">
        <v>0</v>
      </c>
      <c r="G6" s="114">
        <v>0</v>
      </c>
      <c r="H6" s="114"/>
      <c r="I6" s="114">
        <v>1</v>
      </c>
      <c r="J6" s="114">
        <v>35</v>
      </c>
      <c r="K6" s="114">
        <v>0</v>
      </c>
      <c r="L6" s="114">
        <v>-33</v>
      </c>
      <c r="M6" s="114">
        <v>2023628000</v>
      </c>
      <c r="N6" s="114">
        <v>387</v>
      </c>
      <c r="O6" s="114">
        <v>12229032000</v>
      </c>
      <c r="P6" s="114">
        <v>728</v>
      </c>
      <c r="Q6" s="114">
        <v>22137158000</v>
      </c>
      <c r="R6" s="114">
        <v>728</v>
      </c>
      <c r="S6" s="114">
        <v>19966634000</v>
      </c>
      <c r="T6" s="31">
        <v>321</v>
      </c>
      <c r="U6" s="31">
        <v>9543125782</v>
      </c>
      <c r="V6" s="34">
        <v>1049</v>
      </c>
      <c r="W6" s="35">
        <v>29509759782</v>
      </c>
      <c r="Y6" s="535" t="s">
        <v>143</v>
      </c>
      <c r="Z6" s="548">
        <f>+ÚMVP_jogcímenkénti_részletező!E16-Ú_heti_változás_munka!C16</f>
        <v>0</v>
      </c>
      <c r="AA6" s="548">
        <f>+ÚMVP_jogcímenkénti_részletező!F16-Ú_heti_változás_munka!D16</f>
        <v>0</v>
      </c>
      <c r="AB6" s="548">
        <f>+ÚMVP_jogcímenkénti_részletező!G16-Ú_heti_változás_munka!E16</f>
        <v>0</v>
      </c>
      <c r="AC6" s="548">
        <f>+ÚMVP_jogcímenkénti_részletező!H16-Ú_heti_változás_munka!F16</f>
        <v>16</v>
      </c>
      <c r="AD6" s="548">
        <f>+ÚMVP_jogcímenkénti_részletező!I16-Ú_heti_változás_munka!G16</f>
        <v>8</v>
      </c>
      <c r="AE6" s="548">
        <f>+ÚMVP_jogcímenkénti_részletező!J16-Ú_heti_változás_munka!H16</f>
        <v>0</v>
      </c>
      <c r="AF6" s="548">
        <f>+ÚMVP_jogcímenkénti_részletező!K16-Ú_heti_változás_munka!I16</f>
        <v>3</v>
      </c>
      <c r="AG6" s="548">
        <f>+ÚMVP_jogcímenkénti_részletező!L16-Ú_heti_változás_munka!J16</f>
        <v>0</v>
      </c>
      <c r="AH6" s="548">
        <f>+ÚMVP_jogcímenkénti_részletező!M16-Ú_heti_változás_munka!K16</f>
        <v>9</v>
      </c>
      <c r="AI6" s="548">
        <f>+ÚMVP_jogcímenkénti_részletező!N16-Ú_heti_változás_munka!L16</f>
        <v>0</v>
      </c>
      <c r="AJ6" s="548">
        <f>+ÚMVP_jogcímenkénti_részletező!O16-Ú_heti_változás_munka!M16</f>
        <v>0</v>
      </c>
      <c r="AK6" s="548">
        <f>+ÚMVP_jogcímenkénti_részletező!P16-Ú_heti_változás_munka!N16</f>
        <v>0</v>
      </c>
      <c r="AL6" s="548">
        <f>+ÚMVP_jogcímenkénti_részletező!Q16-Ú_heti_változás_munka!O16</f>
        <v>0</v>
      </c>
      <c r="AM6" s="548">
        <f>+ÚMVP_jogcímenkénti_részletező!R16-Ú_heti_változás_munka!P16</f>
        <v>0</v>
      </c>
      <c r="AN6" s="548">
        <f>+ÚMVP_jogcímenkénti_részletező!S16-Ú_heti_változás_munka!Q16</f>
        <v>0</v>
      </c>
      <c r="AO6" s="548">
        <f>+ÚMVP_jogcímenkénti_részletező!T16-Ú_heti_változás_munka!R16</f>
        <v>0</v>
      </c>
      <c r="AP6" s="548">
        <f>+ÚMVP_jogcímenkénti_részletező!U16-Ú_heti_változás_munka!S16</f>
        <v>0</v>
      </c>
      <c r="AQ6" s="548">
        <f>+ÚMVP_jogcímenkénti_részletező!V16-Ú_heti_változás_munka!T16</f>
        <v>0</v>
      </c>
      <c r="AR6" s="548">
        <f>+ÚMVP_jogcímenkénti_részletező!W16-Ú_heti_változás_munka!U16</f>
        <v>0</v>
      </c>
      <c r="AS6" s="548">
        <f>+ÚMVP_jogcímenkénti_részletező!X16-Ú_heti_változás_munka!V16</f>
        <v>0</v>
      </c>
      <c r="AT6" s="548">
        <f>+ÚMVP_jogcímenkénti_részletező!Y16-Ú_heti_változás_munka!W16</f>
        <v>0</v>
      </c>
    </row>
    <row r="7" spans="1:46" ht="38.25" customHeight="1" thickBot="1">
      <c r="A7" s="698"/>
      <c r="B7" s="12">
        <v>2010</v>
      </c>
      <c r="C7" s="271">
        <v>-2</v>
      </c>
      <c r="D7" s="285"/>
      <c r="E7" s="126"/>
      <c r="F7" s="273"/>
      <c r="G7" s="273"/>
      <c r="H7" s="273"/>
      <c r="I7" s="273"/>
      <c r="J7" s="273">
        <v>8</v>
      </c>
      <c r="K7" s="273"/>
      <c r="L7" s="273">
        <v>-11</v>
      </c>
      <c r="M7" s="273">
        <v>-2050422000</v>
      </c>
      <c r="N7" s="273">
        <v>413</v>
      </c>
      <c r="O7" s="273">
        <v>13655610000</v>
      </c>
      <c r="P7" s="273">
        <v>243</v>
      </c>
      <c r="Q7" s="273">
        <v>9948932000</v>
      </c>
      <c r="R7" s="273">
        <v>243</v>
      </c>
      <c r="S7" s="273">
        <v>5932227000</v>
      </c>
      <c r="T7" s="126"/>
      <c r="U7" s="126"/>
      <c r="V7" s="275">
        <v>243</v>
      </c>
      <c r="W7" s="276">
        <v>5932227000</v>
      </c>
      <c r="Y7" s="535" t="s">
        <v>21</v>
      </c>
      <c r="Z7" s="536">
        <f>ÚMVP_jogcímenkénti_részletező!E21-Ú_heti_változás_munka!C21</f>
        <v>0</v>
      </c>
      <c r="AA7" s="536">
        <f>ÚMVP_jogcímenkénti_részletező!F21-Ú_heti_változás_munka!D21</f>
        <v>0</v>
      </c>
      <c r="AB7" s="536">
        <f>ÚMVP_jogcímenkénti_részletező!G21-Ú_heti_változás_munka!E21</f>
        <v>0</v>
      </c>
      <c r="AC7" s="536">
        <f>ÚMVP_jogcímenkénti_részletező!H21-Ú_heti_változás_munka!F21</f>
        <v>0</v>
      </c>
      <c r="AD7" s="536">
        <f>ÚMVP_jogcímenkénti_részletező!I21-Ú_heti_változás_munka!G21</f>
        <v>0</v>
      </c>
      <c r="AE7" s="536">
        <f>ÚMVP_jogcímenkénti_részletező!J21-Ú_heti_változás_munka!H21</f>
        <v>0</v>
      </c>
      <c r="AF7" s="536">
        <f>ÚMVP_jogcímenkénti_részletező!K21-Ú_heti_változás_munka!I21</f>
        <v>0</v>
      </c>
      <c r="AG7" s="536">
        <f>ÚMVP_jogcímenkénti_részletező!L21-Ú_heti_változás_munka!J21</f>
        <v>0</v>
      </c>
      <c r="AH7" s="536">
        <f>ÚMVP_jogcímenkénti_részletező!M21-Ú_heti_változás_munka!K21</f>
        <v>0</v>
      </c>
      <c r="AI7" s="536">
        <f>ÚMVP_jogcímenkénti_részletező!N21-Ú_heti_változás_munka!L21</f>
        <v>-1</v>
      </c>
      <c r="AJ7" s="536">
        <f>ÚMVP_jogcímenkénti_részletező!O21-Ú_heti_változás_munka!M21</f>
        <v>0</v>
      </c>
      <c r="AK7" s="536">
        <f>ÚMVP_jogcímenkénti_részletező!P21-Ú_heti_változás_munka!N21</f>
        <v>0</v>
      </c>
      <c r="AL7" s="536">
        <f>ÚMVP_jogcímenkénti_részletező!Q21-Ú_heti_változás_munka!O21</f>
        <v>0</v>
      </c>
      <c r="AM7" s="536">
        <f>ÚMVP_jogcímenkénti_részletező!R21-Ú_heti_változás_munka!P21</f>
        <v>0</v>
      </c>
      <c r="AN7" s="536">
        <f>ÚMVP_jogcímenkénti_részletező!S21-Ú_heti_változás_munka!Q21</f>
        <v>0</v>
      </c>
      <c r="AO7" s="536">
        <f>ÚMVP_jogcímenkénti_részletező!T21-Ú_heti_változás_munka!R21</f>
        <v>0</v>
      </c>
      <c r="AP7" s="536">
        <f>ÚMVP_jogcímenkénti_részletező!U21-Ú_heti_változás_munka!S21</f>
        <v>0</v>
      </c>
      <c r="AQ7" s="536">
        <f>ÚMVP_jogcímenkénti_részletező!V21-Ú_heti_változás_munka!T21</f>
        <v>0</v>
      </c>
      <c r="AR7" s="536">
        <f>ÚMVP_jogcímenkénti_részletező!W21-Ú_heti_változás_munka!U21</f>
        <v>0</v>
      </c>
      <c r="AS7" s="536">
        <f>ÚMVP_jogcímenkénti_részletező!X21-Ú_heti_változás_munka!V21</f>
        <v>0</v>
      </c>
      <c r="AT7" s="536">
        <f>ÚMVP_jogcímenkénti_részletező!Y21-Ú_heti_változás_munka!W21</f>
        <v>0</v>
      </c>
    </row>
    <row r="8" spans="1:46" ht="54.75" customHeight="1" thickBot="1">
      <c r="A8" s="699"/>
      <c r="B8" s="15" t="s">
        <v>70</v>
      </c>
      <c r="C8" s="106">
        <v>964</v>
      </c>
      <c r="D8" s="107">
        <v>119737259000</v>
      </c>
      <c r="E8" s="108">
        <v>0</v>
      </c>
      <c r="F8" s="109">
        <v>0</v>
      </c>
      <c r="G8" s="109">
        <v>65</v>
      </c>
      <c r="H8" s="109">
        <v>0</v>
      </c>
      <c r="I8" s="109">
        <v>95</v>
      </c>
      <c r="J8" s="109">
        <v>43</v>
      </c>
      <c r="K8" s="109">
        <v>0</v>
      </c>
      <c r="L8" s="109">
        <v>759</v>
      </c>
      <c r="M8" s="109">
        <v>85958383000</v>
      </c>
      <c r="N8" s="109">
        <v>1339</v>
      </c>
      <c r="O8" s="109">
        <v>40905342000</v>
      </c>
      <c r="P8" s="109">
        <v>1077</v>
      </c>
      <c r="Q8" s="109">
        <v>34200760000</v>
      </c>
      <c r="R8" s="109">
        <v>1077</v>
      </c>
      <c r="S8" s="109">
        <v>28013531000</v>
      </c>
      <c r="T8" s="108">
        <v>321</v>
      </c>
      <c r="U8" s="108">
        <v>9543125782</v>
      </c>
      <c r="V8" s="108">
        <v>1398</v>
      </c>
      <c r="W8" s="110">
        <v>37556656782</v>
      </c>
      <c r="Y8" s="535" t="s">
        <v>107</v>
      </c>
      <c r="Z8" s="536">
        <f>+ÚMVP_jogcímenkénti_részletező!E24-Ú_heti_változás_munka!C24</f>
        <v>0</v>
      </c>
      <c r="AA8" s="536">
        <f>+ÚMVP_jogcímenkénti_részletező!F24-Ú_heti_változás_munka!D24</f>
        <v>0</v>
      </c>
      <c r="AB8" s="536">
        <f>+ÚMVP_jogcímenkénti_részletező!G24-Ú_heti_változás_munka!E24</f>
        <v>0</v>
      </c>
      <c r="AC8" s="536">
        <f>+ÚMVP_jogcímenkénti_részletező!H24-Ú_heti_változás_munka!F24</f>
        <v>0</v>
      </c>
      <c r="AD8" s="536">
        <f>+ÚMVP_jogcímenkénti_részletező!I24-Ú_heti_változás_munka!G24</f>
        <v>0</v>
      </c>
      <c r="AE8" s="536">
        <f>+ÚMVP_jogcímenkénti_részletező!J24-Ú_heti_változás_munka!H24</f>
        <v>0</v>
      </c>
      <c r="AF8" s="536">
        <f>+ÚMVP_jogcímenkénti_részletező!K24-Ú_heti_változás_munka!I24</f>
        <v>0</v>
      </c>
      <c r="AG8" s="536">
        <f>+ÚMVP_jogcímenkénti_részletező!L24-Ú_heti_változás_munka!J24</f>
        <v>0</v>
      </c>
      <c r="AH8" s="536">
        <f>+ÚMVP_jogcímenkénti_részletező!M24-Ú_heti_változás_munka!K24</f>
        <v>0</v>
      </c>
      <c r="AI8" s="536">
        <f>+ÚMVP_jogcímenkénti_részletező!N24-Ú_heti_változás_munka!L24</f>
        <v>0</v>
      </c>
      <c r="AJ8" s="536">
        <f>+ÚMVP_jogcímenkénti_részletező!O24-Ú_heti_változás_munka!M24</f>
        <v>0</v>
      </c>
      <c r="AK8" s="536">
        <f>+ÚMVP_jogcímenkénti_részletező!P24-Ú_heti_változás_munka!N24</f>
        <v>0</v>
      </c>
      <c r="AL8" s="536">
        <f>+ÚMVP_jogcímenkénti_részletező!Q24-Ú_heti_változás_munka!O24</f>
        <v>0</v>
      </c>
      <c r="AM8" s="536">
        <f>+ÚMVP_jogcímenkénti_részletező!R24-Ú_heti_változás_munka!P24</f>
        <v>7</v>
      </c>
      <c r="AN8" s="536">
        <f>+ÚMVP_jogcímenkénti_részletező!S24-Ú_heti_változás_munka!Q24</f>
        <v>10579000</v>
      </c>
      <c r="AO8" s="536">
        <f>+ÚMVP_jogcímenkénti_részletező!T24-Ú_heti_változás_munka!R24</f>
        <v>7</v>
      </c>
      <c r="AP8" s="536">
        <f>+ÚMVP_jogcímenkénti_részletező!U24-Ú_heti_változás_munka!S24</f>
        <v>10579000</v>
      </c>
      <c r="AQ8" s="536">
        <f>+ÚMVP_jogcímenkénti_részletező!V24-Ú_heti_változás_munka!T24</f>
        <v>0</v>
      </c>
      <c r="AR8" s="536">
        <f>+ÚMVP_jogcímenkénti_részletező!W24-Ú_heti_változás_munka!U24</f>
        <v>0</v>
      </c>
      <c r="AS8" s="536">
        <f>+ÚMVP_jogcímenkénti_részletező!X24-Ú_heti_változás_munka!V24</f>
        <v>7</v>
      </c>
      <c r="AT8" s="536">
        <f>+ÚMVP_jogcímenkénti_részletező!Y24-Ú_heti_változás_munka!W24</f>
        <v>10579000</v>
      </c>
    </row>
    <row r="9" spans="1:46" ht="30" customHeight="1">
      <c r="A9" s="697" t="s">
        <v>19</v>
      </c>
      <c r="B9" s="13">
        <v>2007</v>
      </c>
      <c r="C9" s="93">
        <v>1273</v>
      </c>
      <c r="D9" s="94">
        <v>164650418000</v>
      </c>
      <c r="E9" s="95"/>
      <c r="F9" s="111"/>
      <c r="G9" s="111">
        <v>0</v>
      </c>
      <c r="H9" s="111"/>
      <c r="I9" s="111">
        <v>0</v>
      </c>
      <c r="J9" s="111"/>
      <c r="K9" s="111"/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96"/>
      <c r="U9" s="96"/>
      <c r="V9" s="84">
        <v>0</v>
      </c>
      <c r="W9" s="85">
        <v>0</v>
      </c>
      <c r="Y9" s="535" t="s">
        <v>23</v>
      </c>
      <c r="Z9" s="536">
        <f>ÚMVP_jogcímenkénti_részletező!E29-Ú_heti_változás_munka!C29</f>
        <v>0</v>
      </c>
      <c r="AA9" s="536">
        <f>ÚMVP_jogcímenkénti_részletező!F29-Ú_heti_változás_munka!D29</f>
        <v>0</v>
      </c>
      <c r="AB9" s="536">
        <f>ÚMVP_jogcímenkénti_részletező!G29-Ú_heti_változás_munka!E29</f>
        <v>0</v>
      </c>
      <c r="AC9" s="536">
        <f>ÚMVP_jogcímenkénti_részletező!H29-Ú_heti_változás_munka!F29</f>
        <v>0</v>
      </c>
      <c r="AD9" s="536">
        <f>ÚMVP_jogcímenkénti_részletező!I29-Ú_heti_változás_munka!G29</f>
        <v>0</v>
      </c>
      <c r="AE9" s="536">
        <f>ÚMVP_jogcímenkénti_részletező!J29-Ú_heti_változás_munka!H29</f>
        <v>0</v>
      </c>
      <c r="AF9" s="536">
        <f>ÚMVP_jogcímenkénti_részletező!K29-Ú_heti_változás_munka!I29</f>
        <v>0</v>
      </c>
      <c r="AG9" s="536">
        <f>ÚMVP_jogcímenkénti_részletező!L29-Ú_heti_változás_munka!J29</f>
        <v>0</v>
      </c>
      <c r="AH9" s="536">
        <f>ÚMVP_jogcímenkénti_részletező!M29-Ú_heti_változás_munka!K29</f>
        <v>0</v>
      </c>
      <c r="AI9" s="536">
        <f>ÚMVP_jogcímenkénti_részletező!N29-Ú_heti_változás_munka!L29</f>
        <v>0</v>
      </c>
      <c r="AJ9" s="536">
        <f>ÚMVP_jogcímenkénti_részletező!O29-Ú_heti_változás_munka!M29</f>
        <v>0</v>
      </c>
      <c r="AK9" s="536">
        <f>ÚMVP_jogcímenkénti_részletező!P29-Ú_heti_változás_munka!N29</f>
        <v>0</v>
      </c>
      <c r="AL9" s="536">
        <f>ÚMVP_jogcímenkénti_részletező!Q29-Ú_heti_változás_munka!O29</f>
        <v>0</v>
      </c>
      <c r="AM9" s="536">
        <f>ÚMVP_jogcímenkénti_részletező!R29-Ú_heti_változás_munka!P29</f>
        <v>0</v>
      </c>
      <c r="AN9" s="536">
        <f>ÚMVP_jogcímenkénti_részletező!S29-Ú_heti_változás_munka!Q29</f>
        <v>0</v>
      </c>
      <c r="AO9" s="536">
        <f>ÚMVP_jogcímenkénti_részletező!T29-Ú_heti_változás_munka!R29</f>
        <v>0</v>
      </c>
      <c r="AP9" s="536">
        <f>ÚMVP_jogcímenkénti_részletező!U29-Ú_heti_változás_munka!S29</f>
        <v>0</v>
      </c>
      <c r="AQ9" s="536">
        <f>ÚMVP_jogcímenkénti_részletező!V29-Ú_heti_változás_munka!T29</f>
        <v>0</v>
      </c>
      <c r="AR9" s="536">
        <f>ÚMVP_jogcímenkénti_részletező!W29-Ú_heti_változás_munka!U29</f>
        <v>0</v>
      </c>
      <c r="AS9" s="536">
        <f>ÚMVP_jogcímenkénti_részletező!X29-Ú_heti_változás_munka!V29</f>
        <v>0</v>
      </c>
      <c r="AT9" s="536">
        <f>ÚMVP_jogcímenkénti_részletező!Y29-Ú_heti_változás_munka!W29</f>
        <v>0</v>
      </c>
    </row>
    <row r="10" spans="1:46" ht="30" customHeight="1">
      <c r="A10" s="698"/>
      <c r="B10" s="6">
        <v>2008</v>
      </c>
      <c r="C10" s="33">
        <v>0</v>
      </c>
      <c r="D10" s="97">
        <v>0</v>
      </c>
      <c r="E10" s="31"/>
      <c r="F10" s="113"/>
      <c r="G10" s="114">
        <v>139</v>
      </c>
      <c r="H10" s="114"/>
      <c r="I10" s="114">
        <v>38</v>
      </c>
      <c r="J10" s="114"/>
      <c r="K10" s="114"/>
      <c r="L10" s="114">
        <v>1079</v>
      </c>
      <c r="M10" s="114">
        <v>133419653000</v>
      </c>
      <c r="N10" s="115">
        <v>484</v>
      </c>
      <c r="O10" s="115">
        <v>12315300000</v>
      </c>
      <c r="P10" s="115">
        <v>41</v>
      </c>
      <c r="Q10" s="115">
        <v>404453000</v>
      </c>
      <c r="R10" s="115">
        <v>41</v>
      </c>
      <c r="S10" s="115">
        <v>404453000</v>
      </c>
      <c r="T10" s="99"/>
      <c r="U10" s="99"/>
      <c r="V10" s="34">
        <v>41</v>
      </c>
      <c r="W10" s="35">
        <v>404453000</v>
      </c>
      <c r="Y10" s="537" t="s">
        <v>122</v>
      </c>
      <c r="Z10" s="536">
        <f>ÚMVP_jogcímenkénti_részletező!E34-Ú_heti_változás_munka!C34</f>
        <v>0</v>
      </c>
      <c r="AA10" s="536">
        <f>ÚMVP_jogcímenkénti_részletező!F34-Ú_heti_változás_munka!D34</f>
        <v>0</v>
      </c>
      <c r="AB10" s="536">
        <f>ÚMVP_jogcímenkénti_részletező!G34-Ú_heti_változás_munka!E34</f>
        <v>0</v>
      </c>
      <c r="AC10" s="536">
        <f>ÚMVP_jogcímenkénti_részletező!H34-Ú_heti_változás_munka!F34</f>
        <v>0</v>
      </c>
      <c r="AD10" s="536">
        <f>ÚMVP_jogcímenkénti_részletező!I34-Ú_heti_változás_munka!G34</f>
        <v>0</v>
      </c>
      <c r="AE10" s="536">
        <f>ÚMVP_jogcímenkénti_részletező!J34-Ú_heti_változás_munka!H34</f>
        <v>0</v>
      </c>
      <c r="AF10" s="536">
        <f>ÚMVP_jogcímenkénti_részletező!K34-Ú_heti_változás_munka!I34</f>
        <v>0</v>
      </c>
      <c r="AG10" s="536">
        <f>ÚMVP_jogcímenkénti_részletező!L34-Ú_heti_változás_munka!J34</f>
        <v>0</v>
      </c>
      <c r="AH10" s="536">
        <f>ÚMVP_jogcímenkénti_részletező!M34-Ú_heti_változás_munka!K34</f>
        <v>0</v>
      </c>
      <c r="AI10" s="536">
        <f>ÚMVP_jogcímenkénti_részletező!N34-Ú_heti_változás_munka!L34</f>
        <v>0</v>
      </c>
      <c r="AJ10" s="536">
        <f>ÚMVP_jogcímenkénti_részletező!O34-Ú_heti_változás_munka!M34</f>
        <v>0</v>
      </c>
      <c r="AK10" s="536">
        <f>ÚMVP_jogcímenkénti_részletező!P34-Ú_heti_változás_munka!N34</f>
        <v>0</v>
      </c>
      <c r="AL10" s="536">
        <f>ÚMVP_jogcímenkénti_részletező!Q34-Ú_heti_változás_munka!O34</f>
        <v>0</v>
      </c>
      <c r="AM10" s="536">
        <f>ÚMVP_jogcímenkénti_részletező!R34-Ú_heti_változás_munka!P34</f>
        <v>0</v>
      </c>
      <c r="AN10" s="536">
        <f>ÚMVP_jogcímenkénti_részletező!S34-Ú_heti_változás_munka!Q34</f>
        <v>0</v>
      </c>
      <c r="AO10" s="536">
        <f>ÚMVP_jogcímenkénti_részletező!T34-Ú_heti_változás_munka!R34</f>
        <v>0</v>
      </c>
      <c r="AP10" s="536">
        <f>ÚMVP_jogcímenkénti_részletező!U34-Ú_heti_változás_munka!S34</f>
        <v>0</v>
      </c>
      <c r="AQ10" s="536">
        <f>ÚMVP_jogcímenkénti_részletező!V34-Ú_heti_változás_munka!T34</f>
        <v>0</v>
      </c>
      <c r="AR10" s="536">
        <f>ÚMVP_jogcímenkénti_részletező!W34-Ú_heti_változás_munka!U34</f>
        <v>0</v>
      </c>
      <c r="AS10" s="536">
        <f>ÚMVP_jogcímenkénti_részletező!X34-Ú_heti_változás_munka!V34</f>
        <v>0</v>
      </c>
      <c r="AT10" s="536">
        <f>ÚMVP_jogcímenkénti_részletező!Y34-Ú_heti_változás_munka!W34</f>
        <v>0</v>
      </c>
    </row>
    <row r="11" spans="1:46" ht="43.5" customHeight="1">
      <c r="A11" s="698"/>
      <c r="B11" s="6">
        <v>2009</v>
      </c>
      <c r="C11" s="33">
        <v>0</v>
      </c>
      <c r="D11" s="97">
        <v>0</v>
      </c>
      <c r="E11" s="31"/>
      <c r="F11" s="114">
        <v>0</v>
      </c>
      <c r="G11" s="114">
        <v>0</v>
      </c>
      <c r="H11" s="114"/>
      <c r="I11" s="114">
        <v>3</v>
      </c>
      <c r="J11" s="114">
        <v>63</v>
      </c>
      <c r="K11" s="114">
        <v>0</v>
      </c>
      <c r="L11" s="114">
        <v>-53</v>
      </c>
      <c r="M11" s="114">
        <v>52353000</v>
      </c>
      <c r="N11" s="114">
        <v>473</v>
      </c>
      <c r="O11" s="114">
        <v>14249820000</v>
      </c>
      <c r="P11" s="114">
        <v>779</v>
      </c>
      <c r="Q11" s="114">
        <v>22118369000</v>
      </c>
      <c r="R11" s="114">
        <v>779</v>
      </c>
      <c r="S11" s="114">
        <v>18886503000</v>
      </c>
      <c r="T11" s="31">
        <v>408</v>
      </c>
      <c r="U11" s="31">
        <v>13821101481</v>
      </c>
      <c r="V11" s="34">
        <v>1187</v>
      </c>
      <c r="W11" s="35">
        <v>32707604481</v>
      </c>
      <c r="Y11" s="535" t="s">
        <v>26</v>
      </c>
      <c r="Z11" s="536">
        <f>ÚMVP_jogcímenkénti_részletező!E39-Ú_heti_változás_munka!C39</f>
        <v>0</v>
      </c>
      <c r="AA11" s="536">
        <f>ÚMVP_jogcímenkénti_részletező!F39-Ú_heti_változás_munka!D39</f>
        <v>0</v>
      </c>
      <c r="AB11" s="536">
        <f>ÚMVP_jogcímenkénti_részletező!G39-Ú_heti_változás_munka!E39</f>
        <v>0</v>
      </c>
      <c r="AC11" s="536">
        <f>ÚMVP_jogcímenkénti_részletező!H39-Ú_heti_változás_munka!F39</f>
        <v>0</v>
      </c>
      <c r="AD11" s="536">
        <f>ÚMVP_jogcímenkénti_részletező!I39-Ú_heti_változás_munka!G39</f>
        <v>0</v>
      </c>
      <c r="AE11" s="536">
        <f>ÚMVP_jogcímenkénti_részletező!J39-Ú_heti_változás_munka!H39</f>
        <v>0</v>
      </c>
      <c r="AF11" s="536">
        <f>ÚMVP_jogcímenkénti_részletező!K39-Ú_heti_változás_munka!I39</f>
        <v>0</v>
      </c>
      <c r="AG11" s="536">
        <f>ÚMVP_jogcímenkénti_részletező!L39-Ú_heti_változás_munka!J39</f>
        <v>0</v>
      </c>
      <c r="AH11" s="536">
        <f>ÚMVP_jogcímenkénti_részletező!M39-Ú_heti_változás_munka!K39</f>
        <v>0</v>
      </c>
      <c r="AI11" s="536">
        <f>ÚMVP_jogcímenkénti_részletező!N39-Ú_heti_változás_munka!L39</f>
        <v>0</v>
      </c>
      <c r="AJ11" s="536">
        <f>ÚMVP_jogcímenkénti_részletező!O39-Ú_heti_változás_munka!M39</f>
        <v>0</v>
      </c>
      <c r="AK11" s="536">
        <f>ÚMVP_jogcímenkénti_részletező!P39-Ú_heti_változás_munka!N39</f>
        <v>0</v>
      </c>
      <c r="AL11" s="536">
        <f>ÚMVP_jogcímenkénti_részletező!Q39-Ú_heti_változás_munka!O39</f>
        <v>0</v>
      </c>
      <c r="AM11" s="536">
        <f>ÚMVP_jogcímenkénti_részletező!R39-Ú_heti_változás_munka!P39</f>
        <v>11</v>
      </c>
      <c r="AN11" s="536">
        <f>ÚMVP_jogcímenkénti_részletező!S39-Ú_heti_változás_munka!Q39</f>
        <v>11164120</v>
      </c>
      <c r="AO11" s="536">
        <f>ÚMVP_jogcímenkénti_részletező!T39-Ú_heti_változás_munka!R39</f>
        <v>11</v>
      </c>
      <c r="AP11" s="536">
        <f>ÚMVP_jogcímenkénti_részletező!U39-Ú_heti_változás_munka!S39</f>
        <v>11164120</v>
      </c>
      <c r="AQ11" s="536">
        <f>ÚMVP_jogcímenkénti_részletező!V39-Ú_heti_változás_munka!T39</f>
        <v>0</v>
      </c>
      <c r="AR11" s="536">
        <f>ÚMVP_jogcímenkénti_részletező!W39-Ú_heti_változás_munka!U39</f>
        <v>0</v>
      </c>
      <c r="AS11" s="536">
        <f>ÚMVP_jogcímenkénti_részletező!X39-Ú_heti_változás_munka!V39</f>
        <v>11</v>
      </c>
      <c r="AT11" s="536">
        <f>ÚMVP_jogcímenkénti_részletező!Y39-Ú_heti_változás_munka!W39</f>
        <v>11164120</v>
      </c>
    </row>
    <row r="12" spans="1:46" ht="43.5" customHeight="1" thickBot="1">
      <c r="A12" s="698"/>
      <c r="B12" s="12">
        <v>2010</v>
      </c>
      <c r="C12" s="271">
        <v>-5</v>
      </c>
      <c r="D12" s="285"/>
      <c r="E12" s="126"/>
      <c r="F12" s="273"/>
      <c r="G12" s="273"/>
      <c r="H12" s="273"/>
      <c r="I12" s="273"/>
      <c r="J12" s="273">
        <v>26</v>
      </c>
      <c r="K12" s="273"/>
      <c r="L12" s="273">
        <v>-32</v>
      </c>
      <c r="M12" s="273">
        <v>-6738053000</v>
      </c>
      <c r="N12" s="273">
        <v>545</v>
      </c>
      <c r="O12" s="273">
        <v>18527852000</v>
      </c>
      <c r="P12" s="273">
        <v>340</v>
      </c>
      <c r="Q12" s="273">
        <v>11842313000</v>
      </c>
      <c r="R12" s="273">
        <v>340</v>
      </c>
      <c r="S12" s="273">
        <v>7146302000</v>
      </c>
      <c r="T12" s="126"/>
      <c r="U12" s="126"/>
      <c r="V12" s="275">
        <v>340</v>
      </c>
      <c r="W12" s="276">
        <v>7146302000</v>
      </c>
      <c r="Y12" s="538" t="s">
        <v>169</v>
      </c>
      <c r="Z12" s="548">
        <f>+ÚMVP_jogcímenkénti_részletező!E42-Ú_heti_változás_munka!C42</f>
        <v>0</v>
      </c>
      <c r="AA12" s="548">
        <f>+ÚMVP_jogcímenkénti_részletező!F42-Ú_heti_változás_munka!D42</f>
        <v>0</v>
      </c>
      <c r="AB12" s="548">
        <f>+ÚMVP_jogcímenkénti_részletező!G42-Ú_heti_változás_munka!E42</f>
        <v>0</v>
      </c>
      <c r="AC12" s="548">
        <f>+ÚMVP_jogcímenkénti_részletező!H42-Ú_heti_változás_munka!F42</f>
        <v>3</v>
      </c>
      <c r="AD12" s="548">
        <f>+ÚMVP_jogcímenkénti_részletező!I42-Ú_heti_változás_munka!G42</f>
        <v>-38</v>
      </c>
      <c r="AE12" s="548">
        <f>+ÚMVP_jogcímenkénti_részletező!J42-Ú_heti_változás_munka!H42</f>
        <v>0</v>
      </c>
      <c r="AF12" s="548">
        <f>+ÚMVP_jogcímenkénti_részletező!K42-Ú_heti_változás_munka!I42</f>
        <v>0</v>
      </c>
      <c r="AG12" s="548">
        <f>+ÚMVP_jogcímenkénti_részletező!L42-Ú_heti_változás_munka!J42</f>
        <v>0</v>
      </c>
      <c r="AH12" s="548">
        <f>+ÚMVP_jogcímenkénti_részletező!M42-Ú_heti_változás_munka!K42</f>
        <v>0</v>
      </c>
      <c r="AI12" s="548">
        <f>+ÚMVP_jogcímenkénti_részletező!N42-Ú_heti_változás_munka!L42</f>
        <v>0</v>
      </c>
      <c r="AJ12" s="548">
        <f>+ÚMVP_jogcímenkénti_részletező!O42-Ú_heti_változás_munka!M42</f>
        <v>0</v>
      </c>
      <c r="AK12" s="548">
        <f>+ÚMVP_jogcímenkénti_részletező!P42-Ú_heti_változás_munka!N42</f>
        <v>0</v>
      </c>
      <c r="AL12" s="548">
        <f>+ÚMVP_jogcímenkénti_részletező!Q42-Ú_heti_változás_munka!O42</f>
        <v>0</v>
      </c>
      <c r="AM12" s="548">
        <f>+ÚMVP_jogcímenkénti_részletező!R42-Ú_heti_változás_munka!P42</f>
        <v>0</v>
      </c>
      <c r="AN12" s="548">
        <f>+ÚMVP_jogcímenkénti_részletező!S42-Ú_heti_változás_munka!Q42</f>
        <v>0</v>
      </c>
      <c r="AO12" s="548">
        <f>+ÚMVP_jogcímenkénti_részletező!T42-Ú_heti_változás_munka!R42</f>
        <v>0</v>
      </c>
      <c r="AP12" s="548">
        <f>+ÚMVP_jogcímenkénti_részletező!U42-Ú_heti_változás_munka!S42</f>
        <v>0</v>
      </c>
      <c r="AQ12" s="548">
        <f>+ÚMVP_jogcímenkénti_részletező!V42-Ú_heti_változás_munka!T42</f>
        <v>0</v>
      </c>
      <c r="AR12" s="548">
        <f>+ÚMVP_jogcímenkénti_részletező!W42-Ú_heti_változás_munka!U42</f>
        <v>0</v>
      </c>
      <c r="AS12" s="548">
        <f>+ÚMVP_jogcímenkénti_részletező!X42-Ú_heti_változás_munka!V42</f>
        <v>0</v>
      </c>
      <c r="AT12" s="548">
        <f>+ÚMVP_jogcímenkénti_részletező!Y42-Ú_heti_változás_munka!W42</f>
        <v>0</v>
      </c>
    </row>
    <row r="13" spans="1:46" ht="30" customHeight="1" thickBot="1">
      <c r="A13" s="699"/>
      <c r="B13" s="15" t="s">
        <v>70</v>
      </c>
      <c r="C13" s="106">
        <v>1268</v>
      </c>
      <c r="D13" s="107">
        <v>164650418000</v>
      </c>
      <c r="E13" s="108">
        <v>0</v>
      </c>
      <c r="F13" s="109">
        <v>0</v>
      </c>
      <c r="G13" s="109">
        <v>139</v>
      </c>
      <c r="H13" s="109">
        <v>0</v>
      </c>
      <c r="I13" s="109">
        <v>41</v>
      </c>
      <c r="J13" s="109">
        <v>89</v>
      </c>
      <c r="K13" s="109">
        <v>0</v>
      </c>
      <c r="L13" s="109">
        <v>994</v>
      </c>
      <c r="M13" s="109">
        <v>126733953000</v>
      </c>
      <c r="N13" s="109">
        <v>1502</v>
      </c>
      <c r="O13" s="109">
        <v>45092972000</v>
      </c>
      <c r="P13" s="109">
        <v>1160</v>
      </c>
      <c r="Q13" s="109">
        <v>34365135000</v>
      </c>
      <c r="R13" s="109">
        <v>1160</v>
      </c>
      <c r="S13" s="109">
        <v>26437258000</v>
      </c>
      <c r="T13" s="108">
        <v>408</v>
      </c>
      <c r="U13" s="108">
        <v>13821101481</v>
      </c>
      <c r="V13" s="108">
        <v>1568</v>
      </c>
      <c r="W13" s="110">
        <v>40258359481</v>
      </c>
      <c r="Y13" s="537" t="s">
        <v>28</v>
      </c>
      <c r="Z13" s="536">
        <f>ÚMVP_jogcímenkénti_részletező!E47-Ú_heti_változás_munka!C47</f>
        <v>0</v>
      </c>
      <c r="AA13" s="536">
        <f>ÚMVP_jogcímenkénti_részletező!F47-Ú_heti_változás_munka!D47</f>
        <v>41674500</v>
      </c>
      <c r="AB13" s="536">
        <f>ÚMVP_jogcímenkénti_részletező!G47-Ú_heti_változás_munka!E47</f>
        <v>0</v>
      </c>
      <c r="AC13" s="536">
        <f>ÚMVP_jogcímenkénti_részletező!H47-Ú_heti_változás_munka!F47</f>
        <v>-3</v>
      </c>
      <c r="AD13" s="536">
        <f>ÚMVP_jogcímenkénti_részletező!I47-Ú_heti_változás_munka!G47</f>
        <v>0</v>
      </c>
      <c r="AE13" s="536">
        <f>ÚMVP_jogcímenkénti_részletező!J47-Ú_heti_változás_munka!H47</f>
        <v>0</v>
      </c>
      <c r="AF13" s="536">
        <f>ÚMVP_jogcímenkénti_részletező!K47-Ú_heti_változás_munka!I47</f>
        <v>0</v>
      </c>
      <c r="AG13" s="536">
        <f>ÚMVP_jogcímenkénti_részletező!L47-Ú_heti_változás_munka!J47</f>
        <v>0</v>
      </c>
      <c r="AH13" s="536">
        <f>ÚMVP_jogcímenkénti_részletező!M47-Ú_heti_változás_munka!K47</f>
        <v>0</v>
      </c>
      <c r="AI13" s="536">
        <f>ÚMVP_jogcímenkénti_részletező!N47-Ú_heti_változás_munka!L47</f>
        <v>0</v>
      </c>
      <c r="AJ13" s="536">
        <f>ÚMVP_jogcímenkénti_részletező!O47-Ú_heti_változás_munka!M47</f>
        <v>0</v>
      </c>
      <c r="AK13" s="536">
        <f>ÚMVP_jogcímenkénti_részletező!P47-Ú_heti_változás_munka!N47</f>
        <v>0</v>
      </c>
      <c r="AL13" s="536">
        <f>ÚMVP_jogcímenkénti_részletező!Q47-Ú_heti_változás_munka!O47</f>
        <v>0</v>
      </c>
      <c r="AM13" s="536">
        <f>ÚMVP_jogcímenkénti_részletező!R47-Ú_heti_változás_munka!P47</f>
        <v>0</v>
      </c>
      <c r="AN13" s="536">
        <f>ÚMVP_jogcímenkénti_részletező!S47-Ú_heti_változás_munka!Q47</f>
        <v>0</v>
      </c>
      <c r="AO13" s="536">
        <f>ÚMVP_jogcímenkénti_részletező!T47-Ú_heti_változás_munka!R47</f>
        <v>0</v>
      </c>
      <c r="AP13" s="536">
        <f>ÚMVP_jogcímenkénti_részletező!U47-Ú_heti_változás_munka!S47</f>
        <v>0</v>
      </c>
      <c r="AQ13" s="536">
        <f>ÚMVP_jogcímenkénti_részletező!V47-Ú_heti_változás_munka!T47</f>
        <v>0</v>
      </c>
      <c r="AR13" s="536">
        <f>ÚMVP_jogcímenkénti_részletező!W47-Ú_heti_változás_munka!U47</f>
        <v>0</v>
      </c>
      <c r="AS13" s="536">
        <f>ÚMVP_jogcímenkénti_részletező!X47-Ú_heti_változás_munka!V47</f>
        <v>0</v>
      </c>
      <c r="AT13" s="536">
        <f>ÚMVP_jogcímenkénti_részletező!Y47-Ú_heti_változás_munka!W47</f>
        <v>0</v>
      </c>
    </row>
    <row r="14" spans="1:46" ht="30" customHeight="1" thickBot="1">
      <c r="A14" s="697" t="s">
        <v>143</v>
      </c>
      <c r="B14" s="270">
        <v>2009</v>
      </c>
      <c r="C14" s="32">
        <v>887</v>
      </c>
      <c r="D14" s="151">
        <v>129879709000</v>
      </c>
      <c r="E14" s="30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30"/>
      <c r="U14" s="30"/>
      <c r="V14" s="30">
        <v>0</v>
      </c>
      <c r="W14" s="165">
        <v>0</v>
      </c>
      <c r="Y14" s="537" t="s">
        <v>30</v>
      </c>
      <c r="Z14" s="536">
        <f>ÚMVP_jogcímenkénti_részletező!E52-Ú_heti_változás_munka!C52</f>
        <v>0</v>
      </c>
      <c r="AA14" s="536">
        <f>ÚMVP_jogcímenkénti_részletező!F52-Ú_heti_változás_munka!D52</f>
        <v>0</v>
      </c>
      <c r="AB14" s="536">
        <f>ÚMVP_jogcímenkénti_részletező!G52-Ú_heti_változás_munka!E52</f>
        <v>0</v>
      </c>
      <c r="AC14" s="536">
        <f>ÚMVP_jogcímenkénti_részletező!H52-Ú_heti_változás_munka!F52</f>
        <v>-4</v>
      </c>
      <c r="AD14" s="536">
        <f>ÚMVP_jogcímenkénti_részletező!I52-Ú_heti_változás_munka!G52</f>
        <v>1</v>
      </c>
      <c r="AE14" s="536">
        <f>ÚMVP_jogcímenkénti_részletező!J52-Ú_heti_változás_munka!H52</f>
        <v>0</v>
      </c>
      <c r="AF14" s="536">
        <f>ÚMVP_jogcímenkénti_részletező!K52-Ú_heti_változás_munka!I52</f>
        <v>3</v>
      </c>
      <c r="AG14" s="536">
        <f>ÚMVP_jogcímenkénti_részletező!L52-Ú_heti_változás_munka!J52</f>
        <v>2</v>
      </c>
      <c r="AH14" s="536">
        <f>ÚMVP_jogcímenkénti_részletező!M52-Ú_heti_változás_munka!K52</f>
        <v>-41</v>
      </c>
      <c r="AI14" s="536">
        <f>ÚMVP_jogcímenkénti_részletező!N52-Ú_heti_változás_munka!L52</f>
        <v>-2</v>
      </c>
      <c r="AJ14" s="536">
        <f>ÚMVP_jogcímenkénti_részletező!O52-Ú_heti_változás_munka!M52</f>
        <v>0</v>
      </c>
      <c r="AK14" s="536">
        <f>ÚMVP_jogcímenkénti_részletező!P52-Ú_heti_változás_munka!N52</f>
        <v>0</v>
      </c>
      <c r="AL14" s="536">
        <f>ÚMVP_jogcímenkénti_részletező!Q52-Ú_heti_változás_munka!O52</f>
        <v>0</v>
      </c>
      <c r="AM14" s="536">
        <f>ÚMVP_jogcímenkénti_részletező!R52-Ú_heti_változás_munka!P52</f>
        <v>1279</v>
      </c>
      <c r="AN14" s="536">
        <f>ÚMVP_jogcímenkénti_részletező!S52-Ú_heti_változás_munka!Q52</f>
        <v>167895487</v>
      </c>
      <c r="AO14" s="536">
        <f>ÚMVP_jogcímenkénti_részletező!T52-Ú_heti_változás_munka!R52</f>
        <v>1279</v>
      </c>
      <c r="AP14" s="536">
        <f>ÚMVP_jogcímenkénti_részletező!U52-Ú_heti_változás_munka!S52</f>
        <v>167895487</v>
      </c>
      <c r="AQ14" s="536">
        <f>ÚMVP_jogcímenkénti_részletező!V52-Ú_heti_változás_munka!T52</f>
        <v>0</v>
      </c>
      <c r="AR14" s="536">
        <f>ÚMVP_jogcímenkénti_részletező!W52-Ú_heti_változás_munka!U52</f>
        <v>0</v>
      </c>
      <c r="AS14" s="536">
        <f>ÚMVP_jogcímenkénti_részletező!X52-Ú_heti_változás_munka!V52</f>
        <v>1279</v>
      </c>
      <c r="AT14" s="536">
        <f>ÚMVP_jogcímenkénti_részletező!Y52-Ú_heti_változás_munka!W52</f>
        <v>167895487</v>
      </c>
    </row>
    <row r="15" spans="1:46" ht="30" customHeight="1" thickBot="1">
      <c r="A15" s="698"/>
      <c r="B15" s="270">
        <v>2010</v>
      </c>
      <c r="C15" s="271">
        <v>10</v>
      </c>
      <c r="D15" s="285">
        <v>12022316000</v>
      </c>
      <c r="E15" s="126"/>
      <c r="F15" s="273">
        <v>333</v>
      </c>
      <c r="G15" s="273">
        <v>44</v>
      </c>
      <c r="H15" s="273"/>
      <c r="I15" s="273"/>
      <c r="J15" s="273"/>
      <c r="K15" s="273">
        <v>108</v>
      </c>
      <c r="L15" s="273"/>
      <c r="M15" s="273"/>
      <c r="N15" s="273"/>
      <c r="O15" s="273"/>
      <c r="P15" s="273"/>
      <c r="Q15" s="273"/>
      <c r="R15" s="273"/>
      <c r="S15" s="273"/>
      <c r="T15" s="126"/>
      <c r="U15" s="126"/>
      <c r="V15" s="126">
        <v>0</v>
      </c>
      <c r="W15" s="301">
        <v>0</v>
      </c>
      <c r="Y15" s="539" t="s">
        <v>134</v>
      </c>
      <c r="Z15" s="536">
        <f>ÚMVP_jogcímenkénti_részletező!E55-Ú_heti_változás_munka!C55</f>
        <v>3588</v>
      </c>
      <c r="AA15" s="536">
        <f>ÚMVP_jogcímenkénti_részletező!F55-Ú_heti_változás_munka!D55</f>
        <v>0</v>
      </c>
      <c r="AB15" s="536">
        <f>ÚMVP_jogcímenkénti_részletező!G55-Ú_heti_változás_munka!E55</f>
        <v>0</v>
      </c>
      <c r="AC15" s="536">
        <f>ÚMVP_jogcímenkénti_részletező!H55-Ú_heti_változás_munka!F55</f>
        <v>640</v>
      </c>
      <c r="AD15" s="536">
        <f>ÚMVP_jogcímenkénti_részletező!I55-Ú_heti_változás_munka!G55</f>
        <v>0</v>
      </c>
      <c r="AE15" s="536">
        <f>ÚMVP_jogcímenkénti_részletező!J55-Ú_heti_változás_munka!H55</f>
        <v>0</v>
      </c>
      <c r="AF15" s="536">
        <f>ÚMVP_jogcímenkénti_részletező!K55-Ú_heti_változás_munka!I55</f>
        <v>0</v>
      </c>
      <c r="AG15" s="536">
        <f>ÚMVP_jogcímenkénti_részletező!L55-Ú_heti_változás_munka!J55</f>
        <v>0</v>
      </c>
      <c r="AH15" s="536">
        <f>ÚMVP_jogcímenkénti_részletező!M55-Ú_heti_változás_munka!K55</f>
        <v>775</v>
      </c>
      <c r="AI15" s="536">
        <f>ÚMVP_jogcímenkénti_részletező!N55-Ú_heti_változás_munka!L55</f>
        <v>0</v>
      </c>
      <c r="AJ15" s="536">
        <f>ÚMVP_jogcímenkénti_részletező!O55-Ú_heti_változás_munka!M55</f>
        <v>0</v>
      </c>
      <c r="AK15" s="536">
        <f>ÚMVP_jogcímenkénti_részletező!P55-Ú_heti_változás_munka!N55</f>
        <v>3588</v>
      </c>
      <c r="AL15" s="536">
        <f>ÚMVP_jogcímenkénti_részletező!Q55-Ú_heti_változás_munka!O55</f>
        <v>0</v>
      </c>
      <c r="AM15" s="536">
        <f>ÚMVP_jogcímenkénti_részletező!R55-Ú_heti_változás_munka!P55</f>
        <v>0</v>
      </c>
      <c r="AN15" s="536">
        <f>ÚMVP_jogcímenkénti_részletező!S55-Ú_heti_változás_munka!Q55</f>
        <v>0</v>
      </c>
      <c r="AO15" s="536">
        <f>ÚMVP_jogcímenkénti_részletező!T55-Ú_heti_változás_munka!R55</f>
        <v>0</v>
      </c>
      <c r="AP15" s="536">
        <f>ÚMVP_jogcímenkénti_részletező!U55-Ú_heti_változás_munka!S55</f>
        <v>0</v>
      </c>
      <c r="AQ15" s="536">
        <f>ÚMVP_jogcímenkénti_részletező!V55-Ú_heti_változás_munka!T55</f>
        <v>0</v>
      </c>
      <c r="AR15" s="536">
        <f>ÚMVP_jogcímenkénti_részletező!W55-Ú_heti_változás_munka!U55</f>
        <v>0</v>
      </c>
      <c r="AS15" s="536">
        <f>ÚMVP_jogcímenkénti_részletező!X55-Ú_heti_változás_munka!V55</f>
        <v>0</v>
      </c>
      <c r="AT15" s="536">
        <f>ÚMVP_jogcímenkénti_részletező!Y55-Ú_heti_változás_munka!W55</f>
        <v>0</v>
      </c>
    </row>
    <row r="16" spans="1:46" ht="30" customHeight="1" thickBot="1">
      <c r="A16" s="699"/>
      <c r="B16" s="270" t="s">
        <v>70</v>
      </c>
      <c r="C16" s="116">
        <v>897</v>
      </c>
      <c r="D16" s="117">
        <v>141902025000</v>
      </c>
      <c r="E16" s="56">
        <v>0</v>
      </c>
      <c r="F16" s="118">
        <v>333</v>
      </c>
      <c r="G16" s="118">
        <v>44</v>
      </c>
      <c r="H16" s="118">
        <v>0</v>
      </c>
      <c r="I16" s="118">
        <v>0</v>
      </c>
      <c r="J16" s="118">
        <v>0</v>
      </c>
      <c r="K16" s="118">
        <v>108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56">
        <v>0</v>
      </c>
      <c r="U16" s="56">
        <v>0</v>
      </c>
      <c r="V16" s="56">
        <v>0</v>
      </c>
      <c r="W16" s="119">
        <v>0</v>
      </c>
      <c r="Y16" s="535" t="s">
        <v>32</v>
      </c>
      <c r="Z16" s="536">
        <f>('[1]ÚMVP_jogcímenkénti_részletező'!E56+'[1]ÚMVP_jogcímenkénti_részletező'!E59+'[1]ÚMVP_jogcímenkénti_részletező'!E62+'[1]ÚMVP_jogcímenkénti_részletező'!E65)-(C56+C59+C62+C65)</f>
        <v>0</v>
      </c>
      <c r="AA16" s="536">
        <f>('[1]ÚMVP_jogcímenkénti_részletező'!F56+'[1]ÚMVP_jogcímenkénti_részletező'!F59+'[1]ÚMVP_jogcímenkénti_részletező'!F62+'[1]ÚMVP_jogcímenkénti_részletező'!F65)-(D56+D59+D62+D65)</f>
        <v>0</v>
      </c>
      <c r="AB16" s="536">
        <f>('[1]ÚMVP_jogcímenkénti_részletező'!G56+'[1]ÚMVP_jogcímenkénti_részletező'!G59+'[1]ÚMVP_jogcímenkénti_részletező'!G62+'[1]ÚMVP_jogcímenkénti_részletező'!G65)-(E56+E59+E62+E65)</f>
        <v>0</v>
      </c>
      <c r="AC16" s="536">
        <f>('[1]ÚMVP_jogcímenkénti_részletező'!H56+'[1]ÚMVP_jogcímenkénti_részletező'!H59+'[1]ÚMVP_jogcímenkénti_részletező'!H62+'[1]ÚMVP_jogcímenkénti_részletező'!H65)-(F56+F59+F62+F65)</f>
        <v>0</v>
      </c>
      <c r="AD16" s="536">
        <f>('[1]ÚMVP_jogcímenkénti_részletező'!I56+'[1]ÚMVP_jogcímenkénti_részletező'!I59+'[1]ÚMVP_jogcímenkénti_részletező'!I62+'[1]ÚMVP_jogcímenkénti_részletező'!I65)-(G56+G59+G62+G65)</f>
        <v>0</v>
      </c>
      <c r="AE16" s="536">
        <f>('[1]ÚMVP_jogcímenkénti_részletező'!J56+'[1]ÚMVP_jogcímenkénti_részletező'!J59+'[1]ÚMVP_jogcímenkénti_részletező'!J62+'[1]ÚMVP_jogcímenkénti_részletező'!J65)-(H56+H59+H62+H65)</f>
        <v>0</v>
      </c>
      <c r="AF16" s="536">
        <f>('[1]ÚMVP_jogcímenkénti_részletező'!K56+'[1]ÚMVP_jogcímenkénti_részletező'!K59+'[1]ÚMVP_jogcímenkénti_részletező'!K62+'[1]ÚMVP_jogcímenkénti_részletező'!K65)-(I56+I59+I62+I65)</f>
        <v>0</v>
      </c>
      <c r="AG16" s="536">
        <f>('[1]ÚMVP_jogcímenkénti_részletező'!L56+'[1]ÚMVP_jogcímenkénti_részletező'!L59+'[1]ÚMVP_jogcímenkénti_részletező'!L62+'[1]ÚMVP_jogcímenkénti_részletező'!L65)-(J56+J59+J62+J65)</f>
        <v>0</v>
      </c>
      <c r="AH16" s="536">
        <v>0</v>
      </c>
      <c r="AI16" s="536">
        <f>('[1]ÚMVP_jogcímenkénti_részletező'!N56+'[1]ÚMVP_jogcímenkénti_részletező'!N59+'[1]ÚMVP_jogcímenkénti_részletező'!N62+'[1]ÚMVP_jogcímenkénti_részletező'!N65)-(L56+L59+L62+L65)</f>
        <v>0</v>
      </c>
      <c r="AJ16" s="536">
        <f>('[1]ÚMVP_jogcímenkénti_részletező'!O56+'[1]ÚMVP_jogcímenkénti_részletező'!O59+'[1]ÚMVP_jogcímenkénti_részletező'!O62+'[1]ÚMVP_jogcímenkénti_részletező'!O65)-(M56+M59+M62+M65)</f>
        <v>0</v>
      </c>
      <c r="AK16" s="536">
        <f>('[1]ÚMVP_jogcímenkénti_részletező'!P56+'[1]ÚMVP_jogcímenkénti_részletező'!P59+'[1]ÚMVP_jogcímenkénti_részletező'!P62+'[1]ÚMVP_jogcímenkénti_részletező'!P65)-(N56+N59+N62+N65)</f>
        <v>0</v>
      </c>
      <c r="AL16" s="536">
        <v>0</v>
      </c>
      <c r="AM16" s="536">
        <f>('[1]ÚMVP_jogcímenkénti_részletező'!R56+'[1]ÚMVP_jogcímenkénti_részletező'!R59+'[1]ÚMVP_jogcímenkénti_részletező'!R62+'[1]ÚMVP_jogcímenkénti_részletező'!R65)-(P56+P59+P62+P65)</f>
        <v>0</v>
      </c>
      <c r="AN16" s="536">
        <f>('[1]ÚMVP_jogcímenkénti_részletező'!S56+'[1]ÚMVP_jogcímenkénti_részletező'!S59+'[1]ÚMVP_jogcímenkénti_részletező'!S62+'[1]ÚMVP_jogcímenkénti_részletező'!S65)-(Q56+Q59+Q62+Q65)</f>
        <v>0</v>
      </c>
      <c r="AO16" s="536">
        <f>('[1]ÚMVP_jogcímenkénti_részletező'!T56+'[1]ÚMVP_jogcímenkénti_részletező'!T59+'[1]ÚMVP_jogcímenkénti_részletező'!T62+'[1]ÚMVP_jogcímenkénti_részletező'!T65)-(R56+R59+R62+R65)</f>
        <v>0</v>
      </c>
      <c r="AP16" s="536">
        <f>('[1]ÚMVP_jogcímenkénti_részletező'!U56+'[1]ÚMVP_jogcímenkénti_részletező'!U59+'[1]ÚMVP_jogcímenkénti_részletező'!U62+'[1]ÚMVP_jogcímenkénti_részletező'!U65)-(S56+S59+S62+S65)</f>
        <v>0</v>
      </c>
      <c r="AQ16" s="536">
        <f>('[1]ÚMVP_jogcímenkénti_részletező'!V56+'[1]ÚMVP_jogcímenkénti_részletező'!V59+'[1]ÚMVP_jogcímenkénti_részletező'!V62+'[1]ÚMVP_jogcímenkénti_részletező'!V65)-(T56+T59+T62+T65)</f>
        <v>0</v>
      </c>
      <c r="AR16" s="536">
        <f>('[1]ÚMVP_jogcímenkénti_részletező'!W56+'[1]ÚMVP_jogcímenkénti_részletező'!W59+'[1]ÚMVP_jogcímenkénti_részletező'!W62+'[1]ÚMVP_jogcímenkénti_részletező'!W65)-(U56+U59+U62+U65)</f>
        <v>0</v>
      </c>
      <c r="AS16" s="536">
        <f>('[1]ÚMVP_jogcímenkénti_részletező'!X56+'[1]ÚMVP_jogcímenkénti_részletező'!X59+'[1]ÚMVP_jogcímenkénti_részletező'!X62+'[1]ÚMVP_jogcímenkénti_részletező'!X65)-(V56+V59+V62+V65)</f>
        <v>0</v>
      </c>
      <c r="AT16" s="536">
        <f>('[1]ÚMVP_jogcímenkénti_részletező'!Y56+'[1]ÚMVP_jogcímenkénti_részletező'!Y59+'[1]ÚMVP_jogcímenkénti_részletező'!Y62+'[1]ÚMVP_jogcímenkénti_részletező'!Y65)-(W56+W59+W62+W65)</f>
        <v>0</v>
      </c>
    </row>
    <row r="17" spans="1:46" ht="30" customHeight="1">
      <c r="A17" s="697" t="s">
        <v>21</v>
      </c>
      <c r="B17" s="13">
        <v>2007</v>
      </c>
      <c r="C17" s="93">
        <v>4733</v>
      </c>
      <c r="D17" s="94">
        <v>43235101000</v>
      </c>
      <c r="E17" s="95"/>
      <c r="F17" s="95"/>
      <c r="G17" s="95">
        <v>119</v>
      </c>
      <c r="H17" s="95"/>
      <c r="I17" s="95">
        <v>7</v>
      </c>
      <c r="J17" s="95"/>
      <c r="K17" s="95"/>
      <c r="L17" s="48">
        <v>4493</v>
      </c>
      <c r="M17" s="30">
        <v>41241339120</v>
      </c>
      <c r="N17" s="48">
        <v>2939</v>
      </c>
      <c r="O17" s="84">
        <v>17963066783</v>
      </c>
      <c r="P17" s="48">
        <v>2391</v>
      </c>
      <c r="Q17" s="84">
        <v>14986666308</v>
      </c>
      <c r="R17" s="84">
        <v>2391</v>
      </c>
      <c r="S17" s="84">
        <v>14986666308</v>
      </c>
      <c r="T17" s="96"/>
      <c r="U17" s="96"/>
      <c r="V17" s="84">
        <v>2391</v>
      </c>
      <c r="W17" s="85">
        <v>14986666308</v>
      </c>
      <c r="Y17" s="535" t="s">
        <v>33</v>
      </c>
      <c r="Z17" s="536">
        <f>('[1]ÚMVP_jogcímenkénti_részletező'!E57+'[1]ÚMVP_jogcímenkénti_részletező'!E60+'[1]ÚMVP_jogcímenkénti_részletező'!E63+'[1]ÚMVP_jogcímenkénti_részletező'!E66)-('[1]Ú_heti_változás_munka'!C57+'[1]Ú_heti_változás_munka'!C60+'[1]Ú_heti_változás_munka'!C63+C66)</f>
        <v>0</v>
      </c>
      <c r="AA17" s="536">
        <f>('[1]ÚMVP_jogcímenkénti_részletező'!F57+'[1]ÚMVP_jogcímenkénti_részletező'!F60+'[1]ÚMVP_jogcímenkénti_részletező'!F63+'[1]ÚMVP_jogcímenkénti_részletező'!F66)-('[1]Ú_heti_változás_munka'!D57+'[1]Ú_heti_változás_munka'!D60+'[1]Ú_heti_változás_munka'!D63+D66)</f>
        <v>0</v>
      </c>
      <c r="AB17" s="536">
        <f>('[1]ÚMVP_jogcímenkénti_részletező'!G57+'[1]ÚMVP_jogcímenkénti_részletező'!G60+'[1]ÚMVP_jogcímenkénti_részletező'!G63+'[1]ÚMVP_jogcímenkénti_részletező'!G66)-('[1]Ú_heti_változás_munka'!E57+'[1]Ú_heti_változás_munka'!E60+'[1]Ú_heti_változás_munka'!E63+E66)</f>
        <v>0</v>
      </c>
      <c r="AC17" s="536">
        <f>('[1]ÚMVP_jogcímenkénti_részletező'!H57+'[1]ÚMVP_jogcímenkénti_részletező'!H60+'[1]ÚMVP_jogcímenkénti_részletező'!H63+'[1]ÚMVP_jogcímenkénti_részletező'!H66)-('[1]Ú_heti_változás_munka'!F57+'[1]Ú_heti_változás_munka'!F60+'[1]Ú_heti_változás_munka'!F63+F66)</f>
        <v>0</v>
      </c>
      <c r="AD17" s="536">
        <f>('[1]ÚMVP_jogcímenkénti_részletező'!I57+'[1]ÚMVP_jogcímenkénti_részletező'!I60+'[1]ÚMVP_jogcímenkénti_részletező'!I63+'[1]ÚMVP_jogcímenkénti_részletező'!I66)-('[1]Ú_heti_változás_munka'!G57+'[1]Ú_heti_változás_munka'!G60+'[1]Ú_heti_változás_munka'!G63+G66)</f>
        <v>0</v>
      </c>
      <c r="AE17" s="536">
        <f>('[1]ÚMVP_jogcímenkénti_részletező'!J57+'[1]ÚMVP_jogcímenkénti_részletező'!J60+'[1]ÚMVP_jogcímenkénti_részletező'!J63+'[1]ÚMVP_jogcímenkénti_részletező'!J66)-('[1]Ú_heti_változás_munka'!H57+'[1]Ú_heti_változás_munka'!H60+'[1]Ú_heti_változás_munka'!H63+H66)</f>
        <v>0</v>
      </c>
      <c r="AF17" s="536">
        <f>('[1]ÚMVP_jogcímenkénti_részletező'!K57+'[1]ÚMVP_jogcímenkénti_részletező'!K60+'[1]ÚMVP_jogcímenkénti_részletező'!K63+'[1]ÚMVP_jogcímenkénti_részletező'!K66)-('[1]Ú_heti_változás_munka'!I57+'[1]Ú_heti_változás_munka'!I60+'[1]Ú_heti_változás_munka'!I63+I66)</f>
        <v>0</v>
      </c>
      <c r="AG17" s="536">
        <f>('[1]ÚMVP_jogcímenkénti_részletező'!L57+'[1]ÚMVP_jogcímenkénti_részletező'!L60+'[1]ÚMVP_jogcímenkénti_részletező'!L63+'[1]ÚMVP_jogcímenkénti_részletező'!L66)-('[1]Ú_heti_változás_munka'!J57+'[1]Ú_heti_változás_munka'!J60+'[1]Ú_heti_változás_munka'!J63+J66)</f>
        <v>0</v>
      </c>
      <c r="AH17" s="536">
        <f>('[1]ÚMVP_jogcímenkénti_részletező'!M57+'[1]ÚMVP_jogcímenkénti_részletező'!M60+'[1]ÚMVP_jogcímenkénti_részletező'!M63+'[1]ÚMVP_jogcímenkénti_részletező'!M66)-('[1]Ú_heti_változás_munka'!K57+'[1]Ú_heti_változás_munka'!K60+'[1]Ú_heti_változás_munka'!K63+K66)</f>
        <v>0</v>
      </c>
      <c r="AI17" s="536">
        <f>('[1]ÚMVP_jogcímenkénti_részletező'!N57+'[1]ÚMVP_jogcímenkénti_részletező'!N60+'[1]ÚMVP_jogcímenkénti_részletező'!N63+'[1]ÚMVP_jogcímenkénti_részletező'!N66)-('[1]Ú_heti_változás_munka'!L57+'[1]Ú_heti_változás_munka'!L60+'[1]Ú_heti_változás_munka'!L63+L66)</f>
        <v>0</v>
      </c>
      <c r="AJ17" s="536">
        <f>('[1]ÚMVP_jogcímenkénti_részletező'!O57+'[1]ÚMVP_jogcímenkénti_részletező'!O60+'[1]ÚMVP_jogcímenkénti_részletező'!O63+'[1]ÚMVP_jogcímenkénti_részletező'!O66)-('[1]Ú_heti_változás_munka'!M57+'[1]Ú_heti_változás_munka'!M60+'[1]Ú_heti_változás_munka'!M63+M66)</f>
        <v>0</v>
      </c>
      <c r="AK17" s="536">
        <f>('[1]ÚMVP_jogcímenkénti_részletező'!P57+'[1]ÚMVP_jogcímenkénti_részletező'!P60+'[1]ÚMVP_jogcímenkénti_részletező'!P63+'[1]ÚMVP_jogcímenkénti_részletező'!P66)-('[1]Ú_heti_változás_munka'!N57+'[1]Ú_heti_változás_munka'!N60+'[1]Ú_heti_változás_munka'!N63+N66)</f>
        <v>0</v>
      </c>
      <c r="AL17" s="536">
        <f>('[1]ÚMVP_jogcímenkénti_részletező'!Q57+'[1]ÚMVP_jogcímenkénti_részletező'!Q60+'[1]ÚMVP_jogcímenkénti_részletező'!Q63+'[1]ÚMVP_jogcímenkénti_részletező'!Q66)-('[1]Ú_heti_változás_munka'!O57+'[1]Ú_heti_változás_munka'!O60+'[1]Ú_heti_változás_munka'!O63+O66)</f>
        <v>0</v>
      </c>
      <c r="AM17" s="536">
        <f>('[1]ÚMVP_jogcímenkénti_részletező'!R57+'[1]ÚMVP_jogcímenkénti_részletező'!R60+'[1]ÚMVP_jogcímenkénti_részletező'!R63+'[1]ÚMVP_jogcímenkénti_részletező'!R66)-('[1]Ú_heti_változás_munka'!P57+'[1]Ú_heti_változás_munka'!P60+'[1]Ú_heti_változás_munka'!P63+P66)</f>
        <v>0</v>
      </c>
      <c r="AN17" s="536">
        <f>('[1]ÚMVP_jogcímenkénti_részletező'!S57+'[1]ÚMVP_jogcímenkénti_részletező'!S60+'[1]ÚMVP_jogcímenkénti_részletező'!S63+'[1]ÚMVP_jogcímenkénti_részletező'!S66)-('[1]Ú_heti_változás_munka'!Q57+'[1]Ú_heti_változás_munka'!Q60+'[1]Ú_heti_változás_munka'!Q63+Q66)</f>
        <v>0</v>
      </c>
      <c r="AO17" s="536">
        <f>('[1]ÚMVP_jogcímenkénti_részletező'!T57+'[1]ÚMVP_jogcímenkénti_részletező'!T60+'[1]ÚMVP_jogcímenkénti_részletező'!T63+'[1]ÚMVP_jogcímenkénti_részletező'!T66)-('[1]Ú_heti_változás_munka'!R57+'[1]Ú_heti_változás_munka'!R60+'[1]Ú_heti_változás_munka'!R63+R66)</f>
        <v>0</v>
      </c>
      <c r="AP17" s="536">
        <f>('[1]ÚMVP_jogcímenkénti_részletező'!U57+'[1]ÚMVP_jogcímenkénti_részletező'!U60+'[1]ÚMVP_jogcímenkénti_részletező'!U63+'[1]ÚMVP_jogcímenkénti_részletező'!U66)-('[1]Ú_heti_változás_munka'!S57+'[1]Ú_heti_változás_munka'!S60+'[1]Ú_heti_változás_munka'!S63+S66)</f>
        <v>0</v>
      </c>
      <c r="AQ17" s="536">
        <f>('[1]ÚMVP_jogcímenkénti_részletező'!V57+'[1]ÚMVP_jogcímenkénti_részletező'!V60+'[1]ÚMVP_jogcímenkénti_részletező'!V63+'[1]ÚMVP_jogcímenkénti_részletező'!V66)-('[1]Ú_heti_változás_munka'!T57+'[1]Ú_heti_változás_munka'!T60+'[1]Ú_heti_változás_munka'!T63+T66)</f>
        <v>0</v>
      </c>
      <c r="AR17" s="536">
        <f>('[1]ÚMVP_jogcímenkénti_részletező'!W57+'[1]ÚMVP_jogcímenkénti_részletező'!W60+'[1]ÚMVP_jogcímenkénti_részletező'!W63+'[1]ÚMVP_jogcímenkénti_részletező'!W66)-('[1]Ú_heti_változás_munka'!U57+'[1]Ú_heti_változás_munka'!U60+'[1]Ú_heti_változás_munka'!U63+U66)</f>
        <v>0</v>
      </c>
      <c r="AS17" s="536">
        <f>('[1]ÚMVP_jogcímenkénti_részletező'!X57+'[1]ÚMVP_jogcímenkénti_részletező'!X60+'[1]ÚMVP_jogcímenkénti_részletező'!X63+'[1]ÚMVP_jogcímenkénti_részletező'!X66)-('[1]Ú_heti_változás_munka'!V57+'[1]Ú_heti_változás_munka'!V60+'[1]Ú_heti_változás_munka'!V63+V66)</f>
        <v>0</v>
      </c>
      <c r="AT17" s="536">
        <f>('[1]ÚMVP_jogcímenkénti_részletező'!Y57+'[1]ÚMVP_jogcímenkénti_részletező'!Y60+'[1]ÚMVP_jogcímenkénti_részletező'!Y63+'[1]ÚMVP_jogcímenkénti_részletező'!Y66)-('[1]Ú_heti_változás_munka'!W57+'[1]Ú_heti_változás_munka'!W60+'[1]Ú_heti_változás_munka'!W63+W66)</f>
        <v>0</v>
      </c>
    </row>
    <row r="18" spans="1:46" ht="30" customHeight="1">
      <c r="A18" s="698"/>
      <c r="B18" s="6">
        <v>2008</v>
      </c>
      <c r="C18" s="33">
        <v>0</v>
      </c>
      <c r="D18" s="97">
        <v>0</v>
      </c>
      <c r="E18" s="31"/>
      <c r="F18" s="98"/>
      <c r="G18" s="114">
        <v>32</v>
      </c>
      <c r="H18" s="114"/>
      <c r="I18" s="114">
        <v>4</v>
      </c>
      <c r="J18" s="114"/>
      <c r="K18" s="114"/>
      <c r="L18" s="114">
        <v>75</v>
      </c>
      <c r="M18" s="114">
        <v>794783880</v>
      </c>
      <c r="N18" s="115">
        <v>2902</v>
      </c>
      <c r="O18" s="115">
        <v>18186933217</v>
      </c>
      <c r="P18" s="115">
        <v>2600</v>
      </c>
      <c r="Q18" s="115">
        <v>15048476692</v>
      </c>
      <c r="R18" s="115">
        <v>2600</v>
      </c>
      <c r="S18" s="115">
        <v>15048476692</v>
      </c>
      <c r="T18" s="99"/>
      <c r="U18" s="99"/>
      <c r="V18" s="34">
        <v>2600</v>
      </c>
      <c r="W18" s="35">
        <v>15048476692</v>
      </c>
      <c r="Y18" s="535" t="s">
        <v>35</v>
      </c>
      <c r="Z18" s="536">
        <f>ÚMVP_jogcímenkénti_részletező!E72-Ú_heti_változás_munka!C72</f>
        <v>0</v>
      </c>
      <c r="AA18" s="536">
        <f>ÚMVP_jogcímenkénti_részletező!F72-Ú_heti_változás_munka!D72</f>
        <v>0</v>
      </c>
      <c r="AB18" s="536">
        <f>ÚMVP_jogcímenkénti_részletező!G72-Ú_heti_változás_munka!E72</f>
        <v>0</v>
      </c>
      <c r="AC18" s="536">
        <f>ÚMVP_jogcímenkénti_részletező!H72-Ú_heti_változás_munka!F72</f>
        <v>0</v>
      </c>
      <c r="AD18" s="536">
        <f>ÚMVP_jogcímenkénti_részletező!I72-Ú_heti_változás_munka!G72</f>
        <v>0</v>
      </c>
      <c r="AE18" s="536">
        <f>ÚMVP_jogcímenkénti_részletező!J72-Ú_heti_változás_munka!H72</f>
        <v>0</v>
      </c>
      <c r="AF18" s="536">
        <f>ÚMVP_jogcímenkénti_részletező!K72-Ú_heti_változás_munka!I72</f>
        <v>0</v>
      </c>
      <c r="AG18" s="536">
        <f>ÚMVP_jogcímenkénti_részletező!L72-Ú_heti_változás_munka!J72</f>
        <v>0</v>
      </c>
      <c r="AH18" s="536">
        <f>ÚMVP_jogcímenkénti_részletező!M72-Ú_heti_változás_munka!K72</f>
        <v>0</v>
      </c>
      <c r="AI18" s="536">
        <f>ÚMVP_jogcímenkénti_részletező!N72-Ú_heti_változás_munka!L72</f>
        <v>0</v>
      </c>
      <c r="AJ18" s="536">
        <f>ÚMVP_jogcímenkénti_részletező!O72-Ú_heti_változás_munka!M72</f>
        <v>0</v>
      </c>
      <c r="AK18" s="536">
        <f>ÚMVP_jogcímenkénti_részletező!P72-Ú_heti_változás_munka!N72</f>
        <v>2</v>
      </c>
      <c r="AL18" s="536">
        <f>ÚMVP_jogcímenkénti_részletező!Q72-Ú_heti_változás_munka!O72</f>
        <v>0</v>
      </c>
      <c r="AM18" s="536">
        <f>ÚMVP_jogcímenkénti_részletező!R72-Ú_heti_változás_munka!P72</f>
        <v>0</v>
      </c>
      <c r="AN18" s="536">
        <f>ÚMVP_jogcímenkénti_részletező!S72-Ú_heti_változás_munka!Q72</f>
        <v>0</v>
      </c>
      <c r="AO18" s="536">
        <f>ÚMVP_jogcímenkénti_részletező!T72-Ú_heti_változás_munka!R72</f>
        <v>0</v>
      </c>
      <c r="AP18" s="536">
        <f>ÚMVP_jogcímenkénti_részletező!U72-Ú_heti_változás_munka!S72</f>
        <v>0</v>
      </c>
      <c r="AQ18" s="536">
        <f>ÚMVP_jogcímenkénti_részletező!V72-Ú_heti_változás_munka!T72</f>
        <v>0</v>
      </c>
      <c r="AR18" s="536">
        <f>ÚMVP_jogcímenkénti_részletező!W72-Ú_heti_változás_munka!U72</f>
        <v>0</v>
      </c>
      <c r="AS18" s="536">
        <f>ÚMVP_jogcímenkénti_részletező!X72-Ú_heti_változás_munka!V72</f>
        <v>0</v>
      </c>
      <c r="AT18" s="536">
        <f>ÚMVP_jogcímenkénti_részletező!Y72-Ú_heti_változás_munka!W72</f>
        <v>0</v>
      </c>
    </row>
    <row r="19" spans="1:46" ht="30" customHeight="1">
      <c r="A19" s="698"/>
      <c r="B19" s="6">
        <v>2009</v>
      </c>
      <c r="C19" s="33">
        <v>0</v>
      </c>
      <c r="D19" s="97">
        <v>0</v>
      </c>
      <c r="E19" s="31"/>
      <c r="F19" s="31">
        <v>0</v>
      </c>
      <c r="G19" s="114">
        <v>-1</v>
      </c>
      <c r="H19" s="114"/>
      <c r="I19" s="114">
        <v>14</v>
      </c>
      <c r="J19" s="114">
        <v>138</v>
      </c>
      <c r="K19" s="114">
        <v>0</v>
      </c>
      <c r="L19" s="114">
        <v>-160</v>
      </c>
      <c r="M19" s="114">
        <v>-780574000</v>
      </c>
      <c r="N19" s="114">
        <v>124</v>
      </c>
      <c r="O19" s="114">
        <v>985349000</v>
      </c>
      <c r="P19" s="114">
        <v>732</v>
      </c>
      <c r="Q19" s="114">
        <v>6581584000</v>
      </c>
      <c r="R19" s="114">
        <v>732</v>
      </c>
      <c r="S19" s="114">
        <v>6581584000</v>
      </c>
      <c r="T19" s="31">
        <v>0</v>
      </c>
      <c r="U19" s="31">
        <v>0</v>
      </c>
      <c r="V19" s="34">
        <v>732</v>
      </c>
      <c r="W19" s="35">
        <v>6581584000</v>
      </c>
      <c r="Y19" s="537" t="s">
        <v>36</v>
      </c>
      <c r="Z19" s="536">
        <f>ÚMVP_jogcímenkénti_részletező!E76-Ú_heti_változás_munka!C76</f>
        <v>0</v>
      </c>
      <c r="AA19" s="536">
        <f>ÚMVP_jogcímenkénti_részletező!F76-Ú_heti_változás_munka!D76</f>
        <v>0</v>
      </c>
      <c r="AB19" s="536">
        <f>ÚMVP_jogcímenkénti_részletező!G76-Ú_heti_változás_munka!E76</f>
        <v>0</v>
      </c>
      <c r="AC19" s="536">
        <f>ÚMVP_jogcímenkénti_részletező!H76-Ú_heti_változás_munka!F76</f>
        <v>0</v>
      </c>
      <c r="AD19" s="536">
        <f>ÚMVP_jogcímenkénti_részletező!I76-Ú_heti_változás_munka!G76</f>
        <v>0</v>
      </c>
      <c r="AE19" s="536">
        <f>ÚMVP_jogcímenkénti_részletező!J76-Ú_heti_változás_munka!H76</f>
        <v>0</v>
      </c>
      <c r="AF19" s="536">
        <f>ÚMVP_jogcímenkénti_részletező!K76-Ú_heti_változás_munka!I76</f>
        <v>0</v>
      </c>
      <c r="AG19" s="536">
        <f>ÚMVP_jogcímenkénti_részletező!L76-Ú_heti_változás_munka!J76</f>
        <v>0</v>
      </c>
      <c r="AH19" s="536">
        <f>ÚMVP_jogcímenkénti_részletező!M76-Ú_heti_változás_munka!K76</f>
        <v>0</v>
      </c>
      <c r="AI19" s="536">
        <f>ÚMVP_jogcímenkénti_részletező!N76-Ú_heti_változás_munka!L76</f>
        <v>0</v>
      </c>
      <c r="AJ19" s="536">
        <f>ÚMVP_jogcímenkénti_részletező!O76-Ú_heti_változás_munka!M76</f>
        <v>0</v>
      </c>
      <c r="AK19" s="536">
        <f>ÚMVP_jogcímenkénti_részletező!P76-Ú_heti_változás_munka!N76</f>
        <v>3</v>
      </c>
      <c r="AL19" s="536">
        <f>ÚMVP_jogcímenkénti_részletező!Q76-Ú_heti_változás_munka!O76</f>
        <v>8409920</v>
      </c>
      <c r="AM19" s="536">
        <f>ÚMVP_jogcímenkénti_részletező!R76-Ú_heti_változás_munka!P76</f>
        <v>0</v>
      </c>
      <c r="AN19" s="536">
        <f>ÚMVP_jogcímenkénti_részletező!S76-Ú_heti_változás_munka!Q76</f>
        <v>0</v>
      </c>
      <c r="AO19" s="536">
        <f>ÚMVP_jogcímenkénti_részletező!T76-Ú_heti_változás_munka!R76</f>
        <v>0</v>
      </c>
      <c r="AP19" s="536">
        <f>ÚMVP_jogcímenkénti_részletező!U76-Ú_heti_változás_munka!S76</f>
        <v>0</v>
      </c>
      <c r="AQ19" s="536">
        <f>ÚMVP_jogcímenkénti_részletező!V76-Ú_heti_változás_munka!T76</f>
        <v>0</v>
      </c>
      <c r="AR19" s="536">
        <f>ÚMVP_jogcímenkénti_részletező!W76-Ú_heti_változás_munka!U76</f>
        <v>0</v>
      </c>
      <c r="AS19" s="536">
        <f>ÚMVP_jogcímenkénti_részletező!X76-Ú_heti_változás_munka!V76</f>
        <v>0</v>
      </c>
      <c r="AT19" s="536">
        <f>ÚMVP_jogcímenkénti_részletező!Y76-Ú_heti_változás_munka!W76</f>
        <v>0</v>
      </c>
    </row>
    <row r="20" spans="1:46" ht="30" customHeight="1" thickBot="1">
      <c r="A20" s="698"/>
      <c r="B20" s="12">
        <v>2010</v>
      </c>
      <c r="C20" s="271">
        <v>-1</v>
      </c>
      <c r="D20" s="285"/>
      <c r="E20" s="126"/>
      <c r="F20" s="126"/>
      <c r="G20" s="273"/>
      <c r="H20" s="273"/>
      <c r="I20" s="273">
        <v>4</v>
      </c>
      <c r="J20" s="273">
        <v>14</v>
      </c>
      <c r="K20" s="273"/>
      <c r="L20" s="273">
        <v>-18</v>
      </c>
      <c r="M20" s="273">
        <v>-172943000</v>
      </c>
      <c r="N20" s="273">
        <v>6</v>
      </c>
      <c r="O20" s="273">
        <v>71044000</v>
      </c>
      <c r="P20" s="273">
        <v>43</v>
      </c>
      <c r="Q20" s="273">
        <v>220646000</v>
      </c>
      <c r="R20" s="273">
        <v>43</v>
      </c>
      <c r="S20" s="273">
        <v>220646000</v>
      </c>
      <c r="T20" s="126"/>
      <c r="U20" s="126"/>
      <c r="V20" s="275">
        <v>43</v>
      </c>
      <c r="W20" s="276">
        <v>220646000</v>
      </c>
      <c r="Y20" s="535" t="s">
        <v>77</v>
      </c>
      <c r="Z20" s="536">
        <f>ÚMVP_jogcímenkénti_részletező!E80-Ú_heti_változás_munka!C80</f>
        <v>0</v>
      </c>
      <c r="AA20" s="536">
        <f>ÚMVP_jogcímenkénti_részletező!F80-Ú_heti_változás_munka!D80</f>
        <v>0</v>
      </c>
      <c r="AB20" s="536">
        <f>ÚMVP_jogcímenkénti_részletező!G80-Ú_heti_változás_munka!E80</f>
        <v>0</v>
      </c>
      <c r="AC20" s="536">
        <f>ÚMVP_jogcímenkénti_részletező!H80-Ú_heti_változás_munka!F80</f>
        <v>0</v>
      </c>
      <c r="AD20" s="536">
        <f>ÚMVP_jogcímenkénti_részletező!I80-Ú_heti_változás_munka!G80</f>
        <v>0</v>
      </c>
      <c r="AE20" s="536">
        <f>ÚMVP_jogcímenkénti_részletező!J80-Ú_heti_változás_munka!H80</f>
        <v>0</v>
      </c>
      <c r="AF20" s="536">
        <f>ÚMVP_jogcímenkénti_részletező!K80-Ú_heti_változás_munka!I80</f>
        <v>0</v>
      </c>
      <c r="AG20" s="536">
        <f>ÚMVP_jogcímenkénti_részletező!L80-Ú_heti_változás_munka!J80</f>
        <v>0</v>
      </c>
      <c r="AH20" s="536">
        <f>ÚMVP_jogcímenkénti_részletező!M80-Ú_heti_változás_munka!K80</f>
        <v>5</v>
      </c>
      <c r="AI20" s="536">
        <f>ÚMVP_jogcímenkénti_részletező!N80-Ú_heti_változás_munka!L80</f>
        <v>-1</v>
      </c>
      <c r="AJ20" s="536">
        <f>ÚMVP_jogcímenkénti_részletező!O80-Ú_heti_változás_munka!M80</f>
        <v>12267000</v>
      </c>
      <c r="AK20" s="536">
        <f>ÚMVP_jogcímenkénti_részletező!P80-Ú_heti_változás_munka!N80</f>
        <v>0</v>
      </c>
      <c r="AL20" s="536">
        <f>ÚMVP_jogcímenkénti_részletező!Q80-Ú_heti_változás_munka!O80</f>
        <v>0</v>
      </c>
      <c r="AM20" s="536">
        <f>ÚMVP_jogcímenkénti_részletező!R80-Ú_heti_változás_munka!P80</f>
        <v>0</v>
      </c>
      <c r="AN20" s="536">
        <f>ÚMVP_jogcímenkénti_részletező!S80-Ú_heti_változás_munka!Q80</f>
        <v>0</v>
      </c>
      <c r="AO20" s="536">
        <f>ÚMVP_jogcímenkénti_részletező!T80-Ú_heti_változás_munka!R80</f>
        <v>0</v>
      </c>
      <c r="AP20" s="536">
        <f>ÚMVP_jogcímenkénti_részletező!U80-Ú_heti_változás_munka!S80</f>
        <v>0</v>
      </c>
      <c r="AQ20" s="536">
        <f>ÚMVP_jogcímenkénti_részletező!V80-Ú_heti_változás_munka!T80</f>
        <v>0</v>
      </c>
      <c r="AR20" s="536">
        <f>ÚMVP_jogcímenkénti_részletező!W80-Ú_heti_változás_munka!U80</f>
        <v>0</v>
      </c>
      <c r="AS20" s="536">
        <f>ÚMVP_jogcímenkénti_részletező!X80-Ú_heti_változás_munka!V80</f>
        <v>0</v>
      </c>
      <c r="AT20" s="536">
        <f>ÚMVP_jogcímenkénti_részletező!Y80-Ú_heti_változás_munka!W80</f>
        <v>0</v>
      </c>
    </row>
    <row r="21" spans="1:46" ht="30" customHeight="1" thickBot="1">
      <c r="A21" s="699"/>
      <c r="B21" s="15" t="s">
        <v>70</v>
      </c>
      <c r="C21" s="106">
        <v>4732</v>
      </c>
      <c r="D21" s="107">
        <v>42989216000</v>
      </c>
      <c r="E21" s="108">
        <v>0</v>
      </c>
      <c r="F21" s="108">
        <v>0</v>
      </c>
      <c r="G21" s="109">
        <v>150</v>
      </c>
      <c r="H21" s="109">
        <v>0</v>
      </c>
      <c r="I21" s="109">
        <v>29</v>
      </c>
      <c r="J21" s="109">
        <v>152</v>
      </c>
      <c r="K21" s="109">
        <v>0</v>
      </c>
      <c r="L21" s="109">
        <v>4390</v>
      </c>
      <c r="M21" s="109">
        <v>41082606000</v>
      </c>
      <c r="N21" s="109">
        <v>5971</v>
      </c>
      <c r="O21" s="109">
        <v>37206393000</v>
      </c>
      <c r="P21" s="109">
        <v>5766</v>
      </c>
      <c r="Q21" s="109">
        <v>36837373000</v>
      </c>
      <c r="R21" s="109">
        <v>5766</v>
      </c>
      <c r="S21" s="109">
        <v>36837373000</v>
      </c>
      <c r="T21" s="108">
        <v>0</v>
      </c>
      <c r="U21" s="108">
        <v>0</v>
      </c>
      <c r="V21" s="108">
        <v>5766</v>
      </c>
      <c r="W21" s="110">
        <v>36837373000</v>
      </c>
      <c r="Y21" s="540" t="s">
        <v>40</v>
      </c>
      <c r="Z21" s="536">
        <f>ÚMVP_jogcímenkénti_részletező!E84-Ú_heti_változás_munka!C84</f>
        <v>0</v>
      </c>
      <c r="AA21" s="536">
        <f>ÚMVP_jogcímenkénti_részletező!F84-Ú_heti_változás_munka!D84</f>
        <v>0</v>
      </c>
      <c r="AB21" s="536">
        <f>ÚMVP_jogcímenkénti_részletező!G84-Ú_heti_változás_munka!E84</f>
        <v>0</v>
      </c>
      <c r="AC21" s="536">
        <f>ÚMVP_jogcímenkénti_részletező!H84-Ú_heti_változás_munka!F84</f>
        <v>0</v>
      </c>
      <c r="AD21" s="536">
        <f>ÚMVP_jogcímenkénti_részletező!I84-Ú_heti_változás_munka!G84</f>
        <v>0</v>
      </c>
      <c r="AE21" s="536">
        <f>ÚMVP_jogcímenkénti_részletező!J84-Ú_heti_változás_munka!H84</f>
        <v>0</v>
      </c>
      <c r="AF21" s="536">
        <f>ÚMVP_jogcímenkénti_részletező!K84-Ú_heti_változás_munka!I84</f>
        <v>0</v>
      </c>
      <c r="AG21" s="536">
        <f>ÚMVP_jogcímenkénti_részletező!L84-Ú_heti_változás_munka!J84</f>
        <v>1</v>
      </c>
      <c r="AH21" s="536">
        <f>ÚMVP_jogcímenkénti_részletező!M84-Ú_heti_változás_munka!K84</f>
        <v>0</v>
      </c>
      <c r="AI21" s="536">
        <f>ÚMVP_jogcímenkénti_részletező!N84-Ú_heti_változás_munka!L84</f>
        <v>-1</v>
      </c>
      <c r="AJ21" s="536">
        <f>ÚMVP_jogcímenkénti_részletező!O84-Ú_heti_változás_munka!M84</f>
        <v>0</v>
      </c>
      <c r="AK21" s="536">
        <f>ÚMVP_jogcímenkénti_részletező!P84-Ú_heti_változás_munka!N84</f>
        <v>7</v>
      </c>
      <c r="AL21" s="536">
        <f>ÚMVP_jogcímenkénti_részletező!Q84-Ú_heti_változás_munka!O84</f>
        <v>0</v>
      </c>
      <c r="AM21" s="536">
        <f>ÚMVP_jogcímenkénti_részletező!R84-Ú_heti_változás_munka!P84</f>
        <v>1</v>
      </c>
      <c r="AN21" s="536">
        <f>ÚMVP_jogcímenkénti_részletező!S84-Ú_heti_változás_munka!Q84</f>
        <v>3859000</v>
      </c>
      <c r="AO21" s="536">
        <f>ÚMVP_jogcímenkénti_részletező!T84-Ú_heti_változás_munka!R84</f>
        <v>1</v>
      </c>
      <c r="AP21" s="536">
        <f>ÚMVP_jogcímenkénti_részletező!U84-Ú_heti_változás_munka!S84</f>
        <v>3859000</v>
      </c>
      <c r="AQ21" s="536">
        <f>ÚMVP_jogcímenkénti_részletező!V84-Ú_heti_változás_munka!T84</f>
        <v>0</v>
      </c>
      <c r="AR21" s="536">
        <f>ÚMVP_jogcímenkénti_részletező!W84-Ú_heti_változás_munka!U84</f>
        <v>0</v>
      </c>
      <c r="AS21" s="536">
        <f>ÚMVP_jogcímenkénti_részletező!X84-Ú_heti_változás_munka!V84</f>
        <v>1</v>
      </c>
      <c r="AT21" s="536">
        <f>ÚMVP_jogcímenkénti_részletező!Y84-Ú_heti_változás_munka!W84</f>
        <v>3859000</v>
      </c>
    </row>
    <row r="22" spans="1:46" ht="30" customHeight="1">
      <c r="A22" s="697" t="s">
        <v>104</v>
      </c>
      <c r="B22" s="6">
        <v>2009</v>
      </c>
      <c r="C22" s="33">
        <v>5283</v>
      </c>
      <c r="D22" s="97">
        <v>39898372000</v>
      </c>
      <c r="E22" s="31"/>
      <c r="F22" s="31">
        <v>0</v>
      </c>
      <c r="G22" s="114">
        <v>133</v>
      </c>
      <c r="H22" s="114"/>
      <c r="I22" s="114">
        <v>88</v>
      </c>
      <c r="J22" s="114">
        <v>21</v>
      </c>
      <c r="K22" s="114">
        <v>0</v>
      </c>
      <c r="L22" s="114">
        <v>5036</v>
      </c>
      <c r="M22" s="114">
        <v>38299765000</v>
      </c>
      <c r="N22" s="114">
        <v>4482</v>
      </c>
      <c r="O22" s="114">
        <v>29617000000</v>
      </c>
      <c r="P22" s="114">
        <v>2496</v>
      </c>
      <c r="Q22" s="114">
        <v>14741521000</v>
      </c>
      <c r="R22" s="114">
        <v>2496</v>
      </c>
      <c r="S22" s="114">
        <v>14741521000</v>
      </c>
      <c r="T22" s="31">
        <v>0</v>
      </c>
      <c r="U22" s="31">
        <v>0</v>
      </c>
      <c r="V22" s="31">
        <v>2496</v>
      </c>
      <c r="W22" s="198">
        <v>14741521000</v>
      </c>
      <c r="Y22" s="537" t="s">
        <v>78</v>
      </c>
      <c r="Z22" s="536">
        <f>ÚMVP_jogcímenkénti_részletező!E88-Ú_heti_változás_munka!C88</f>
        <v>0</v>
      </c>
      <c r="AA22" s="536">
        <f>ÚMVP_jogcímenkénti_részletező!F88-Ú_heti_változás_munka!D88</f>
        <v>0</v>
      </c>
      <c r="AB22" s="536">
        <f>ÚMVP_jogcímenkénti_részletező!G88-Ú_heti_változás_munka!E88</f>
        <v>0</v>
      </c>
      <c r="AC22" s="536">
        <f>ÚMVP_jogcímenkénti_részletező!H88-Ú_heti_változás_munka!F88</f>
        <v>0</v>
      </c>
      <c r="AD22" s="536">
        <f>ÚMVP_jogcímenkénti_részletező!I88-Ú_heti_változás_munka!G88</f>
        <v>0</v>
      </c>
      <c r="AE22" s="536">
        <f>ÚMVP_jogcímenkénti_részletező!J88-Ú_heti_változás_munka!H88</f>
        <v>0</v>
      </c>
      <c r="AF22" s="536">
        <f>ÚMVP_jogcímenkénti_részletező!K88-Ú_heti_változás_munka!I88</f>
        <v>0</v>
      </c>
      <c r="AG22" s="536">
        <f>ÚMVP_jogcímenkénti_részletező!L88-Ú_heti_változás_munka!J88</f>
        <v>1</v>
      </c>
      <c r="AH22" s="536">
        <f>ÚMVP_jogcímenkénti_részletező!M88-Ú_heti_változás_munka!K88</f>
        <v>0</v>
      </c>
      <c r="AI22" s="536">
        <f>ÚMVP_jogcímenkénti_részletező!N88-Ú_heti_változás_munka!L88</f>
        <v>-1</v>
      </c>
      <c r="AJ22" s="536">
        <f>ÚMVP_jogcímenkénti_részletező!O88-Ú_heti_változás_munka!M88</f>
        <v>0</v>
      </c>
      <c r="AK22" s="536">
        <f>ÚMVP_jogcímenkénti_részletező!P88-Ú_heti_változás_munka!N88</f>
        <v>9</v>
      </c>
      <c r="AL22" s="536">
        <f>ÚMVP_jogcímenkénti_részletező!Q88-Ú_heti_változás_munka!O88</f>
        <v>0</v>
      </c>
      <c r="AM22" s="536">
        <f>ÚMVP_jogcímenkénti_részletező!R88-Ú_heti_változás_munka!P88</f>
        <v>10</v>
      </c>
      <c r="AN22" s="536">
        <f>ÚMVP_jogcímenkénti_részletező!S88-Ú_heti_változás_munka!Q88</f>
        <v>157053000</v>
      </c>
      <c r="AO22" s="536">
        <f>ÚMVP_jogcímenkénti_részletező!T88-Ú_heti_változás_munka!R88</f>
        <v>10</v>
      </c>
      <c r="AP22" s="536">
        <f>ÚMVP_jogcímenkénti_részletező!U88-Ú_heti_változás_munka!S88</f>
        <v>154732000</v>
      </c>
      <c r="AQ22" s="536">
        <f>ÚMVP_jogcímenkénti_részletező!V88-Ú_heti_változás_munka!T88</f>
        <v>0</v>
      </c>
      <c r="AR22" s="536">
        <f>ÚMVP_jogcímenkénti_részletező!W88-Ú_heti_változás_munka!U88</f>
        <v>0</v>
      </c>
      <c r="AS22" s="536">
        <f>ÚMVP_jogcímenkénti_részletező!X88-Ú_heti_változás_munka!V88</f>
        <v>10</v>
      </c>
      <c r="AT22" s="536">
        <f>ÚMVP_jogcímenkénti_részletező!Y88-Ú_heti_változás_munka!W88</f>
        <v>154732000</v>
      </c>
    </row>
    <row r="23" spans="1:46" ht="30" customHeight="1" thickBot="1">
      <c r="A23" s="698"/>
      <c r="B23" s="12">
        <v>2010</v>
      </c>
      <c r="C23" s="271">
        <v>12</v>
      </c>
      <c r="D23" s="285"/>
      <c r="E23" s="126"/>
      <c r="F23" s="126"/>
      <c r="G23" s="273">
        <v>1</v>
      </c>
      <c r="H23" s="273"/>
      <c r="I23" s="273">
        <v>3</v>
      </c>
      <c r="J23" s="273">
        <v>277</v>
      </c>
      <c r="K23" s="273"/>
      <c r="L23" s="273">
        <v>-290</v>
      </c>
      <c r="M23" s="273">
        <v>-2520308000</v>
      </c>
      <c r="N23" s="273">
        <v>14</v>
      </c>
      <c r="O23" s="273"/>
      <c r="P23" s="273">
        <v>1872</v>
      </c>
      <c r="Q23" s="273">
        <v>14484638000</v>
      </c>
      <c r="R23" s="273">
        <v>1872</v>
      </c>
      <c r="S23" s="273">
        <v>14484638000</v>
      </c>
      <c r="T23" s="126"/>
      <c r="U23" s="126"/>
      <c r="V23" s="126">
        <v>1872</v>
      </c>
      <c r="W23" s="301">
        <v>14484638000</v>
      </c>
      <c r="Y23" s="535" t="s">
        <v>44</v>
      </c>
      <c r="Z23" s="536">
        <f>ÚMVP_jogcímenkénti_részletező!E92-Ú_heti_változás_munka!C92</f>
        <v>0</v>
      </c>
      <c r="AA23" s="536">
        <f>ÚMVP_jogcímenkénti_részletező!F92-Ú_heti_változás_munka!D92</f>
        <v>0</v>
      </c>
      <c r="AB23" s="536">
        <f>ÚMVP_jogcímenkénti_részletező!G92-Ú_heti_változás_munka!E92</f>
        <v>0</v>
      </c>
      <c r="AC23" s="536">
        <f>ÚMVP_jogcímenkénti_részletező!H92-Ú_heti_változás_munka!F92</f>
        <v>0</v>
      </c>
      <c r="AD23" s="536">
        <f>ÚMVP_jogcímenkénti_részletező!I92-Ú_heti_változás_munka!G92</f>
        <v>0</v>
      </c>
      <c r="AE23" s="536">
        <f>ÚMVP_jogcímenkénti_részletező!J92-Ú_heti_változás_munka!H92</f>
        <v>0</v>
      </c>
      <c r="AF23" s="536">
        <f>ÚMVP_jogcímenkénti_részletező!K92-Ú_heti_változás_munka!I92</f>
        <v>0</v>
      </c>
      <c r="AG23" s="536">
        <f>ÚMVP_jogcímenkénti_részletező!L92-Ú_heti_változás_munka!J92</f>
        <v>0</v>
      </c>
      <c r="AH23" s="536">
        <f>ÚMVP_jogcímenkénti_részletező!M92-Ú_heti_változás_munka!K92</f>
        <v>0</v>
      </c>
      <c r="AI23" s="536">
        <f>ÚMVP_jogcímenkénti_részletező!N92-Ú_heti_változás_munka!L92</f>
        <v>1</v>
      </c>
      <c r="AJ23" s="536">
        <f>ÚMVP_jogcímenkénti_részletező!O92-Ú_heti_változás_munka!M92</f>
        <v>145019378</v>
      </c>
      <c r="AK23" s="536">
        <f>ÚMVP_jogcímenkénti_részletező!P92-Ú_heti_változás_munka!N92</f>
        <v>0</v>
      </c>
      <c r="AL23" s="536">
        <f>ÚMVP_jogcímenkénti_részletező!Q92-Ú_heti_változás_munka!O92</f>
        <v>-1657748852</v>
      </c>
      <c r="AM23" s="536">
        <f>ÚMVP_jogcímenkénti_részletező!R92-Ú_heti_változás_munka!P92</f>
        <v>0</v>
      </c>
      <c r="AN23" s="536">
        <f>ÚMVP_jogcímenkénti_részletező!S92-Ú_heti_változás_munka!Q92</f>
        <v>0</v>
      </c>
      <c r="AO23" s="536">
        <f>ÚMVP_jogcímenkénti_részletező!T92-Ú_heti_változás_munka!R92</f>
        <v>0</v>
      </c>
      <c r="AP23" s="536">
        <f>ÚMVP_jogcímenkénti_részletező!U92-Ú_heti_változás_munka!S92</f>
        <v>-43799539</v>
      </c>
      <c r="AQ23" s="536">
        <f>ÚMVP_jogcímenkénti_részletező!V92-Ú_heti_változás_munka!T92</f>
        <v>0</v>
      </c>
      <c r="AR23" s="536">
        <f>ÚMVP_jogcímenkénti_részletező!W92-Ú_heti_változás_munka!U92</f>
        <v>0</v>
      </c>
      <c r="AS23" s="536">
        <f>ÚMVP_jogcímenkénti_részletező!X92-Ú_heti_változás_munka!V92</f>
        <v>0</v>
      </c>
      <c r="AT23" s="536">
        <f>ÚMVP_jogcímenkénti_részletező!Y92-Ú_heti_változás_munka!W92</f>
        <v>-43799539</v>
      </c>
    </row>
    <row r="24" spans="1:46" ht="30" customHeight="1" thickBot="1">
      <c r="A24" s="699"/>
      <c r="B24" s="15" t="s">
        <v>70</v>
      </c>
      <c r="C24" s="116">
        <v>5295</v>
      </c>
      <c r="D24" s="117">
        <v>39898372000</v>
      </c>
      <c r="E24" s="56">
        <v>0</v>
      </c>
      <c r="F24" s="56">
        <v>0</v>
      </c>
      <c r="G24" s="118">
        <v>134</v>
      </c>
      <c r="H24" s="118">
        <v>0</v>
      </c>
      <c r="I24" s="118">
        <v>91</v>
      </c>
      <c r="J24" s="118">
        <v>298</v>
      </c>
      <c r="K24" s="118">
        <v>0</v>
      </c>
      <c r="L24" s="118">
        <v>4746</v>
      </c>
      <c r="M24" s="118">
        <v>35779457000</v>
      </c>
      <c r="N24" s="118">
        <v>4496</v>
      </c>
      <c r="O24" s="118">
        <v>29617000000</v>
      </c>
      <c r="P24" s="118">
        <v>4368</v>
      </c>
      <c r="Q24" s="118">
        <v>29226159000</v>
      </c>
      <c r="R24" s="118">
        <v>4368</v>
      </c>
      <c r="S24" s="118">
        <v>29226159000</v>
      </c>
      <c r="T24" s="56">
        <v>0</v>
      </c>
      <c r="U24" s="56">
        <v>0</v>
      </c>
      <c r="V24" s="56">
        <v>4368</v>
      </c>
      <c r="W24" s="119">
        <v>29226159000</v>
      </c>
      <c r="Y24" s="535" t="s">
        <v>133</v>
      </c>
      <c r="Z24" s="536">
        <f>ÚMVP_jogcímenkénti_részletező!E95-Ú_heti_változás_munka!C95</f>
        <v>1</v>
      </c>
      <c r="AA24" s="536">
        <f>ÚMVP_jogcímenkénti_részletező!F95-Ú_heti_változás_munka!D95</f>
        <v>0</v>
      </c>
      <c r="AB24" s="536">
        <f>ÚMVP_jogcímenkénti_részletező!G95-Ú_heti_változás_munka!E95</f>
        <v>0</v>
      </c>
      <c r="AC24" s="536">
        <f>ÚMVP_jogcímenkénti_részletező!H95-Ú_heti_változás_munka!F95</f>
        <v>0</v>
      </c>
      <c r="AD24" s="536">
        <f>ÚMVP_jogcímenkénti_részletező!I95-Ú_heti_változás_munka!G95</f>
        <v>0</v>
      </c>
      <c r="AE24" s="536">
        <f>ÚMVP_jogcímenkénti_részletező!J95-Ú_heti_változás_munka!H95</f>
        <v>0</v>
      </c>
      <c r="AF24" s="536">
        <f>ÚMVP_jogcímenkénti_részletező!K95-Ú_heti_változás_munka!I95</f>
        <v>0</v>
      </c>
      <c r="AG24" s="536">
        <f>ÚMVP_jogcímenkénti_részletező!L95-Ú_heti_változás_munka!J95</f>
        <v>0</v>
      </c>
      <c r="AH24" s="536">
        <f>ÚMVP_jogcímenkénti_részletező!M95-Ú_heti_változás_munka!K95</f>
        <v>2</v>
      </c>
      <c r="AI24" s="536">
        <f>ÚMVP_jogcímenkénti_részletező!N95-Ú_heti_változás_munka!L95</f>
        <v>0</v>
      </c>
      <c r="AJ24" s="536">
        <f>ÚMVP_jogcímenkénti_részletező!O95-Ú_heti_változás_munka!M95</f>
        <v>0</v>
      </c>
      <c r="AK24" s="536">
        <f>ÚMVP_jogcímenkénti_részletező!P95-Ú_heti_változás_munka!N95</f>
        <v>0</v>
      </c>
      <c r="AL24" s="536">
        <f>ÚMVP_jogcímenkénti_részletező!Q95-Ú_heti_változás_munka!O95</f>
        <v>0</v>
      </c>
      <c r="AM24" s="536">
        <f>ÚMVP_jogcímenkénti_részletező!R95-Ú_heti_változás_munka!P95</f>
        <v>0</v>
      </c>
      <c r="AN24" s="536">
        <f>ÚMVP_jogcímenkénti_részletező!S95-Ú_heti_változás_munka!Q95</f>
        <v>0</v>
      </c>
      <c r="AO24" s="536">
        <f>ÚMVP_jogcímenkénti_részletező!T95-Ú_heti_változás_munka!R95</f>
        <v>0</v>
      </c>
      <c r="AP24" s="536">
        <f>ÚMVP_jogcímenkénti_részletező!U95-Ú_heti_változás_munka!S95</f>
        <v>0</v>
      </c>
      <c r="AQ24" s="536">
        <f>ÚMVP_jogcímenkénti_részletező!V95-Ú_heti_változás_munka!T95</f>
        <v>0</v>
      </c>
      <c r="AR24" s="536">
        <f>ÚMVP_jogcímenkénti_részletező!W95-Ú_heti_változás_munka!U95</f>
        <v>0</v>
      </c>
      <c r="AS24" s="536">
        <f>ÚMVP_jogcímenkénti_részletező!X95-Ú_heti_változás_munka!V95</f>
        <v>0</v>
      </c>
      <c r="AT24" s="536">
        <f>ÚMVP_jogcímenkénti_részletező!Y95-Ú_heti_változás_munka!W95</f>
        <v>0</v>
      </c>
    </row>
    <row r="25" spans="1:46" ht="30" customHeight="1">
      <c r="A25" s="697" t="s">
        <v>23</v>
      </c>
      <c r="B25" s="13">
        <v>2007</v>
      </c>
      <c r="C25" s="93">
        <v>12</v>
      </c>
      <c r="D25" s="94">
        <v>211475957</v>
      </c>
      <c r="E25" s="95"/>
      <c r="F25" s="95"/>
      <c r="G25" s="111">
        <v>0</v>
      </c>
      <c r="H25" s="111"/>
      <c r="I25" s="111">
        <v>0</v>
      </c>
      <c r="J25" s="111"/>
      <c r="K25" s="111"/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84"/>
      <c r="U25" s="84"/>
      <c r="V25" s="84">
        <v>0</v>
      </c>
      <c r="W25" s="85">
        <v>0</v>
      </c>
      <c r="Y25" s="535" t="s">
        <v>135</v>
      </c>
      <c r="Z25" s="536">
        <f>ÚMVP_jogcímenkénti_részletező!E98-Ú_heti_változás_munka!C98</f>
        <v>0</v>
      </c>
      <c r="AA25" s="536">
        <f>ÚMVP_jogcímenkénti_részletező!F98-Ú_heti_változás_munka!D98</f>
        <v>0</v>
      </c>
      <c r="AB25" s="536">
        <f>ÚMVP_jogcímenkénti_részletező!G98-Ú_heti_változás_munka!E98</f>
        <v>0</v>
      </c>
      <c r="AC25" s="536">
        <f>ÚMVP_jogcímenkénti_részletező!H98-Ú_heti_változás_munka!F98</f>
        <v>0</v>
      </c>
      <c r="AD25" s="536">
        <f>ÚMVP_jogcímenkénti_részletező!I98-Ú_heti_változás_munka!G98</f>
        <v>0</v>
      </c>
      <c r="AE25" s="536">
        <f>ÚMVP_jogcímenkénti_részletező!J98-Ú_heti_változás_munka!H98</f>
        <v>0</v>
      </c>
      <c r="AF25" s="536">
        <f>ÚMVP_jogcímenkénti_részletező!K98-Ú_heti_változás_munka!I98</f>
        <v>0</v>
      </c>
      <c r="AG25" s="536">
        <f>ÚMVP_jogcímenkénti_részletező!L98-Ú_heti_változás_munka!J98</f>
        <v>0</v>
      </c>
      <c r="AH25" s="536">
        <f>ÚMVP_jogcímenkénti_részletező!M98-Ú_heti_változás_munka!K98</f>
        <v>3</v>
      </c>
      <c r="AI25" s="536">
        <f>ÚMVP_jogcímenkénti_részletező!N98-Ú_heti_változás_munka!L98</f>
        <v>0</v>
      </c>
      <c r="AJ25" s="536">
        <f>ÚMVP_jogcímenkénti_részletező!O98-Ú_heti_változás_munka!M98</f>
        <v>0</v>
      </c>
      <c r="AK25" s="536">
        <f>ÚMVP_jogcímenkénti_részletező!P98-Ú_heti_változás_munka!N98</f>
        <v>0</v>
      </c>
      <c r="AL25" s="536">
        <f>ÚMVP_jogcímenkénti_részletező!Q98-Ú_heti_változás_munka!O98</f>
        <v>0</v>
      </c>
      <c r="AM25" s="536">
        <f>ÚMVP_jogcímenkénti_részletező!R98-Ú_heti_változás_munka!P98</f>
        <v>0</v>
      </c>
      <c r="AN25" s="536">
        <f>ÚMVP_jogcímenkénti_részletező!S98-Ú_heti_változás_munka!Q98</f>
        <v>0</v>
      </c>
      <c r="AO25" s="536">
        <f>ÚMVP_jogcímenkénti_részletező!T98-Ú_heti_változás_munka!R98</f>
        <v>0</v>
      </c>
      <c r="AP25" s="536">
        <f>ÚMVP_jogcímenkénti_részletező!U98-Ú_heti_változás_munka!S98</f>
        <v>0</v>
      </c>
      <c r="AQ25" s="536">
        <f>ÚMVP_jogcímenkénti_részletező!V98-Ú_heti_változás_munka!T98</f>
        <v>0</v>
      </c>
      <c r="AR25" s="536">
        <f>ÚMVP_jogcímenkénti_részletező!W98-Ú_heti_változás_munka!U98</f>
        <v>0</v>
      </c>
      <c r="AS25" s="536">
        <f>ÚMVP_jogcímenkénti_részletező!X98-Ú_heti_változás_munka!V98</f>
        <v>0</v>
      </c>
      <c r="AT25" s="536">
        <f>ÚMVP_jogcímenkénti_részletező!Y98-Ú_heti_változás_munka!W98</f>
        <v>0</v>
      </c>
    </row>
    <row r="26" spans="1:46" ht="30" customHeight="1">
      <c r="A26" s="698"/>
      <c r="B26" s="6">
        <v>2008</v>
      </c>
      <c r="C26" s="33">
        <v>0</v>
      </c>
      <c r="D26" s="97">
        <v>0</v>
      </c>
      <c r="E26" s="31"/>
      <c r="F26" s="98"/>
      <c r="G26" s="114">
        <v>5</v>
      </c>
      <c r="H26" s="114"/>
      <c r="I26" s="114">
        <v>2</v>
      </c>
      <c r="J26" s="114"/>
      <c r="K26" s="114"/>
      <c r="L26" s="114">
        <v>5</v>
      </c>
      <c r="M26" s="114">
        <v>52979732</v>
      </c>
      <c r="N26" s="115">
        <v>3</v>
      </c>
      <c r="O26" s="115">
        <v>15298000</v>
      </c>
      <c r="P26" s="115">
        <v>3</v>
      </c>
      <c r="Q26" s="115">
        <v>15297315</v>
      </c>
      <c r="R26" s="115">
        <v>3</v>
      </c>
      <c r="S26" s="115">
        <v>15297315</v>
      </c>
      <c r="T26" s="34"/>
      <c r="U26" s="34"/>
      <c r="V26" s="34">
        <v>3</v>
      </c>
      <c r="W26" s="35">
        <v>15297315</v>
      </c>
      <c r="Y26" s="540" t="s">
        <v>79</v>
      </c>
      <c r="Z26" s="536">
        <f>ÚMVP_jogcímenkénti_részletező!E102-Ú_heti_változás_munka!C102</f>
        <v>0</v>
      </c>
      <c r="AA26" s="536">
        <f>ÚMVP_jogcímenkénti_részletező!F102-Ú_heti_változás_munka!D102</f>
        <v>0</v>
      </c>
      <c r="AB26" s="536">
        <f>ÚMVP_jogcímenkénti_részletező!G102-Ú_heti_változás_munka!E102</f>
        <v>0</v>
      </c>
      <c r="AC26" s="536">
        <f>ÚMVP_jogcímenkénti_részletező!H102-Ú_heti_változás_munka!F102</f>
        <v>13</v>
      </c>
      <c r="AD26" s="536">
        <f>ÚMVP_jogcímenkénti_részletező!I102-Ú_heti_változás_munka!G102</f>
        <v>6</v>
      </c>
      <c r="AE26" s="536">
        <f>ÚMVP_jogcímenkénti_részletező!J102-Ú_heti_változás_munka!H102</f>
        <v>0</v>
      </c>
      <c r="AF26" s="536">
        <f>ÚMVP_jogcímenkénti_részletező!K102-Ú_heti_változás_munka!I102</f>
        <v>0</v>
      </c>
      <c r="AG26" s="536">
        <f>ÚMVP_jogcímenkénti_részletező!L102-Ú_heti_változás_munka!J102</f>
        <v>0</v>
      </c>
      <c r="AH26" s="536">
        <f>ÚMVP_jogcímenkénti_részletező!M102-Ú_heti_változás_munka!K102</f>
        <v>10</v>
      </c>
      <c r="AI26" s="536">
        <f>ÚMVP_jogcímenkénti_részletező!N102-Ú_heti_változás_munka!L102</f>
        <v>0</v>
      </c>
      <c r="AJ26" s="536">
        <f>ÚMVP_jogcímenkénti_részletező!O102-Ú_heti_változás_munka!M102</f>
        <v>0</v>
      </c>
      <c r="AK26" s="536">
        <f>ÚMVP_jogcímenkénti_részletező!P102-Ú_heti_változás_munka!N102</f>
        <v>8</v>
      </c>
      <c r="AL26" s="536">
        <f>ÚMVP_jogcímenkénti_részletező!Q102-Ú_heti_változás_munka!O102</f>
        <v>0</v>
      </c>
      <c r="AM26" s="536">
        <f>ÚMVP_jogcímenkénti_részletező!R102-Ú_heti_változás_munka!P102</f>
        <v>7</v>
      </c>
      <c r="AN26" s="536">
        <f>ÚMVP_jogcímenkénti_részletező!S102-Ú_heti_változás_munka!Q102</f>
        <v>76383231</v>
      </c>
      <c r="AO26" s="536">
        <f>ÚMVP_jogcímenkénti_részletező!T102-Ú_heti_változás_munka!R102</f>
        <v>7</v>
      </c>
      <c r="AP26" s="536">
        <f>ÚMVP_jogcímenkénti_részletező!U102-Ú_heti_változás_munka!S102</f>
        <v>76383231</v>
      </c>
      <c r="AQ26" s="536">
        <f>ÚMVP_jogcímenkénti_részletező!V102-Ú_heti_változás_munka!T102</f>
        <v>0</v>
      </c>
      <c r="AR26" s="536">
        <f>ÚMVP_jogcímenkénti_részletező!W102-Ú_heti_változás_munka!U102</f>
        <v>0</v>
      </c>
      <c r="AS26" s="536">
        <f>ÚMVP_jogcímenkénti_részletező!X102-Ú_heti_változás_munka!V102</f>
        <v>7</v>
      </c>
      <c r="AT26" s="536">
        <f>ÚMVP_jogcímenkénti_részletező!Y102-Ú_heti_változás_munka!W102</f>
        <v>76383231</v>
      </c>
    </row>
    <row r="27" spans="1:47" ht="30" customHeight="1">
      <c r="A27" s="698"/>
      <c r="B27" s="6">
        <v>2009</v>
      </c>
      <c r="C27" s="33">
        <v>0</v>
      </c>
      <c r="D27" s="97">
        <v>0</v>
      </c>
      <c r="E27" s="31"/>
      <c r="F27" s="31">
        <v>0</v>
      </c>
      <c r="G27" s="114">
        <v>0</v>
      </c>
      <c r="H27" s="114"/>
      <c r="I27" s="114">
        <v>0</v>
      </c>
      <c r="J27" s="114"/>
      <c r="K27" s="114">
        <v>0</v>
      </c>
      <c r="L27" s="114">
        <v>0</v>
      </c>
      <c r="M27" s="114">
        <v>0</v>
      </c>
      <c r="N27" s="114">
        <v>3</v>
      </c>
      <c r="O27" s="114">
        <v>28682554</v>
      </c>
      <c r="P27" s="114">
        <v>3</v>
      </c>
      <c r="Q27" s="114">
        <v>28682554</v>
      </c>
      <c r="R27" s="114">
        <v>3</v>
      </c>
      <c r="S27" s="114">
        <v>28499477</v>
      </c>
      <c r="T27" s="34"/>
      <c r="U27" s="34"/>
      <c r="V27" s="34">
        <v>3</v>
      </c>
      <c r="W27" s="35">
        <v>28499477</v>
      </c>
      <c r="Y27" s="538" t="s">
        <v>123</v>
      </c>
      <c r="Z27" s="536">
        <f>ÚMVP_jogcímenkénti_részletező!E105-Ú_heti_változás_munka!C105</f>
        <v>0</v>
      </c>
      <c r="AA27" s="536">
        <f>ÚMVP_jogcímenkénti_részletező!F105-Ú_heti_változás_munka!D105</f>
        <v>0</v>
      </c>
      <c r="AB27" s="536">
        <f>ÚMVP_jogcímenkénti_részletező!G105-Ú_heti_változás_munka!E105</f>
        <v>0</v>
      </c>
      <c r="AC27" s="536">
        <f>ÚMVP_jogcímenkénti_részletező!H105-Ú_heti_változás_munka!F105</f>
        <v>-9</v>
      </c>
      <c r="AD27" s="536">
        <f>ÚMVP_jogcímenkénti_részletező!I105-Ú_heti_változás_munka!G105</f>
        <v>14</v>
      </c>
      <c r="AE27" s="536">
        <f>ÚMVP_jogcímenkénti_részletező!J105-Ú_heti_változás_munka!H105</f>
        <v>0</v>
      </c>
      <c r="AF27" s="536">
        <f>ÚMVP_jogcímenkénti_részletező!K105-Ú_heti_változás_munka!I105</f>
        <v>0</v>
      </c>
      <c r="AG27" s="536">
        <f>ÚMVP_jogcímenkénti_részletező!L105-Ú_heti_változás_munka!J105</f>
        <v>0</v>
      </c>
      <c r="AH27" s="536">
        <f>ÚMVP_jogcímenkénti_részletező!M105-Ú_heti_változás_munka!K105</f>
        <v>-6</v>
      </c>
      <c r="AI27" s="536">
        <f>ÚMVP_jogcímenkénti_részletező!N105-Ú_heti_változás_munka!L105</f>
        <v>0</v>
      </c>
      <c r="AJ27" s="536">
        <f>ÚMVP_jogcímenkénti_részletező!O105-Ú_heti_változás_munka!M105</f>
        <v>0</v>
      </c>
      <c r="AK27" s="536">
        <f>ÚMVP_jogcímenkénti_részletező!P105-Ú_heti_változás_munka!N105</f>
        <v>0</v>
      </c>
      <c r="AL27" s="536">
        <f>ÚMVP_jogcímenkénti_részletező!Q105-Ú_heti_változás_munka!O105</f>
        <v>0</v>
      </c>
      <c r="AM27" s="536">
        <f>ÚMVP_jogcímenkénti_részletező!R105-Ú_heti_változás_munka!P105</f>
        <v>0</v>
      </c>
      <c r="AN27" s="536">
        <f>ÚMVP_jogcímenkénti_részletező!S105-Ú_heti_változás_munka!Q105</f>
        <v>0</v>
      </c>
      <c r="AO27" s="536">
        <f>ÚMVP_jogcímenkénti_részletező!T105-Ú_heti_változás_munka!R105</f>
        <v>0</v>
      </c>
      <c r="AP27" s="536">
        <f>ÚMVP_jogcímenkénti_részletező!U105-Ú_heti_változás_munka!S105</f>
        <v>0</v>
      </c>
      <c r="AQ27" s="536">
        <f>ÚMVP_jogcímenkénti_részletező!V105-Ú_heti_változás_munka!T105</f>
        <v>0</v>
      </c>
      <c r="AR27" s="536">
        <f>ÚMVP_jogcímenkénti_részletező!W105-Ú_heti_változás_munka!U105</f>
        <v>0</v>
      </c>
      <c r="AS27" s="536">
        <f>ÚMVP_jogcímenkénti_részletező!X105-Ú_heti_változás_munka!V105</f>
        <v>0</v>
      </c>
      <c r="AT27" s="536">
        <f>ÚMVP_jogcímenkénti_részletező!Y105-Ú_heti_változás_munka!W105</f>
        <v>0</v>
      </c>
      <c r="AU27" s="22"/>
    </row>
    <row r="28" spans="1:47" ht="30" customHeight="1" thickBot="1">
      <c r="A28" s="698"/>
      <c r="B28" s="12">
        <v>2010</v>
      </c>
      <c r="C28" s="271"/>
      <c r="D28" s="285"/>
      <c r="E28" s="126"/>
      <c r="F28" s="126"/>
      <c r="G28" s="273"/>
      <c r="H28" s="273"/>
      <c r="I28" s="273"/>
      <c r="J28" s="273"/>
      <c r="K28" s="273"/>
      <c r="L28" s="273"/>
      <c r="M28" s="273"/>
      <c r="N28" s="273">
        <v>1</v>
      </c>
      <c r="O28" s="273">
        <v>8436309</v>
      </c>
      <c r="P28" s="273"/>
      <c r="Q28" s="273"/>
      <c r="R28" s="273"/>
      <c r="S28" s="273"/>
      <c r="T28" s="275"/>
      <c r="U28" s="275"/>
      <c r="V28" s="275">
        <v>0</v>
      </c>
      <c r="W28" s="276">
        <v>0</v>
      </c>
      <c r="Y28" s="537" t="s">
        <v>47</v>
      </c>
      <c r="Z28" s="536">
        <f>ÚMVP_jogcímenkénti_részletező!E110-Ú_heti_változás_munka!C110</f>
        <v>0</v>
      </c>
      <c r="AA28" s="536">
        <f>ÚMVP_jogcímenkénti_részletező!F110-Ú_heti_változás_munka!D110</f>
        <v>0</v>
      </c>
      <c r="AB28" s="536">
        <f>ÚMVP_jogcímenkénti_részletező!G110-Ú_heti_változás_munka!E110</f>
        <v>0</v>
      </c>
      <c r="AC28" s="536">
        <f>ÚMVP_jogcímenkénti_részletező!H110-Ú_heti_változás_munka!F110</f>
        <v>0</v>
      </c>
      <c r="AD28" s="536">
        <f>ÚMVP_jogcímenkénti_részletező!I110-Ú_heti_változás_munka!G110</f>
        <v>0</v>
      </c>
      <c r="AE28" s="536">
        <f>ÚMVP_jogcímenkénti_részletező!J110-Ú_heti_változás_munka!H110</f>
        <v>0</v>
      </c>
      <c r="AF28" s="536">
        <f>ÚMVP_jogcímenkénti_részletező!K110-Ú_heti_változás_munka!I110</f>
        <v>0</v>
      </c>
      <c r="AG28" s="536">
        <f>ÚMVP_jogcímenkénti_részletező!L110-Ú_heti_változás_munka!J110</f>
        <v>0</v>
      </c>
      <c r="AH28" s="536">
        <f>ÚMVP_jogcímenkénti_részletező!M110-Ú_heti_változás_munka!K110</f>
        <v>0</v>
      </c>
      <c r="AI28" s="536">
        <f>ÚMVP_jogcímenkénti_részletező!N110-Ú_heti_változás_munka!L110</f>
        <v>0</v>
      </c>
      <c r="AJ28" s="536">
        <f>ÚMVP_jogcímenkénti_részletező!O110-Ú_heti_változás_munka!M110</f>
        <v>0</v>
      </c>
      <c r="AK28" s="536">
        <f>ÚMVP_jogcímenkénti_részletező!P110-Ú_heti_változás_munka!N110</f>
        <v>0</v>
      </c>
      <c r="AL28" s="536">
        <f>ÚMVP_jogcímenkénti_részletező!Q110-Ú_heti_változás_munka!O110</f>
        <v>0</v>
      </c>
      <c r="AM28" s="536">
        <f>ÚMVP_jogcímenkénti_részletező!R110-Ú_heti_változás_munka!P110</f>
        <v>0</v>
      </c>
      <c r="AN28" s="536">
        <f>ÚMVP_jogcímenkénti_részletező!S110-Ú_heti_változás_munka!Q110</f>
        <v>0</v>
      </c>
      <c r="AO28" s="536">
        <f>ÚMVP_jogcímenkénti_részletező!T110-Ú_heti_változás_munka!R110</f>
        <v>0</v>
      </c>
      <c r="AP28" s="536">
        <f>ÚMVP_jogcímenkénti_részletező!U110-Ú_heti_változás_munka!S110</f>
        <v>0</v>
      </c>
      <c r="AQ28" s="536">
        <f>ÚMVP_jogcímenkénti_részletező!V110-Ú_heti_változás_munka!T110</f>
        <v>0</v>
      </c>
      <c r="AR28" s="536">
        <f>ÚMVP_jogcímenkénti_részletező!W110-Ú_heti_változás_munka!U110</f>
        <v>0</v>
      </c>
      <c r="AS28" s="536">
        <f>ÚMVP_jogcímenkénti_részletező!X110-Ú_heti_változás_munka!V110</f>
        <v>0</v>
      </c>
      <c r="AT28" s="536">
        <f>ÚMVP_jogcímenkénti_részletező!Y110-Ú_heti_változás_munka!W110</f>
        <v>0</v>
      </c>
      <c r="AU28" s="390"/>
    </row>
    <row r="29" spans="1:46" ht="30" customHeight="1" thickBot="1">
      <c r="A29" s="699"/>
      <c r="B29" s="15" t="s">
        <v>70</v>
      </c>
      <c r="C29" s="106">
        <v>12</v>
      </c>
      <c r="D29" s="107">
        <v>211475957</v>
      </c>
      <c r="E29" s="108">
        <v>0</v>
      </c>
      <c r="F29" s="108">
        <v>0</v>
      </c>
      <c r="G29" s="109">
        <v>5</v>
      </c>
      <c r="H29" s="109">
        <v>0</v>
      </c>
      <c r="I29" s="109">
        <v>2</v>
      </c>
      <c r="J29" s="109">
        <v>0</v>
      </c>
      <c r="K29" s="109">
        <v>0</v>
      </c>
      <c r="L29" s="109">
        <v>5</v>
      </c>
      <c r="M29" s="109">
        <v>52979732</v>
      </c>
      <c r="N29" s="109">
        <v>7</v>
      </c>
      <c r="O29" s="109">
        <v>52416863</v>
      </c>
      <c r="P29" s="109">
        <v>6</v>
      </c>
      <c r="Q29" s="109">
        <v>43979869</v>
      </c>
      <c r="R29" s="109">
        <v>6</v>
      </c>
      <c r="S29" s="109">
        <v>43796792</v>
      </c>
      <c r="T29" s="108">
        <v>0</v>
      </c>
      <c r="U29" s="108">
        <v>0</v>
      </c>
      <c r="V29" s="108">
        <v>6</v>
      </c>
      <c r="W29" s="110">
        <v>43796792</v>
      </c>
      <c r="Y29" s="533" t="s">
        <v>55</v>
      </c>
      <c r="Z29" s="541">
        <f aca="true" t="shared" si="1" ref="Z29:AT29">SUM(Z30:Z39)</f>
        <v>0</v>
      </c>
      <c r="AA29" s="541">
        <f t="shared" si="1"/>
        <v>0</v>
      </c>
      <c r="AB29" s="541">
        <f t="shared" si="1"/>
        <v>0</v>
      </c>
      <c r="AC29" s="541">
        <f t="shared" si="1"/>
        <v>0</v>
      </c>
      <c r="AD29" s="541">
        <f t="shared" si="1"/>
        <v>0</v>
      </c>
      <c r="AE29" s="541">
        <f t="shared" si="1"/>
        <v>-1</v>
      </c>
      <c r="AF29" s="541">
        <f t="shared" si="1"/>
        <v>0</v>
      </c>
      <c r="AG29" s="541">
        <f t="shared" si="1"/>
        <v>0</v>
      </c>
      <c r="AH29" s="541">
        <f t="shared" si="1"/>
        <v>0</v>
      </c>
      <c r="AI29" s="541">
        <f t="shared" si="1"/>
        <v>-9</v>
      </c>
      <c r="AJ29" s="541">
        <f t="shared" si="1"/>
        <v>0</v>
      </c>
      <c r="AK29" s="541">
        <f t="shared" si="1"/>
        <v>32</v>
      </c>
      <c r="AL29" s="541">
        <f t="shared" si="1"/>
        <v>0</v>
      </c>
      <c r="AM29" s="541">
        <f t="shared" si="1"/>
        <v>245</v>
      </c>
      <c r="AN29" s="541">
        <f t="shared" si="1"/>
        <v>106986994</v>
      </c>
      <c r="AO29" s="541">
        <f t="shared" si="1"/>
        <v>0</v>
      </c>
      <c r="AP29" s="541">
        <f t="shared" si="1"/>
        <v>0</v>
      </c>
      <c r="AQ29" s="541">
        <f t="shared" si="1"/>
        <v>0</v>
      </c>
      <c r="AR29" s="541">
        <f t="shared" si="1"/>
        <v>0</v>
      </c>
      <c r="AS29" s="541">
        <f t="shared" si="1"/>
        <v>245</v>
      </c>
      <c r="AT29" s="541">
        <f t="shared" si="1"/>
        <v>106986994</v>
      </c>
    </row>
    <row r="30" spans="1:46" ht="30" customHeight="1">
      <c r="A30" s="697" t="s">
        <v>82</v>
      </c>
      <c r="B30" s="13">
        <v>2007</v>
      </c>
      <c r="C30" s="93">
        <v>2</v>
      </c>
      <c r="D30" s="94">
        <v>30124844300</v>
      </c>
      <c r="E30" s="95"/>
      <c r="F30" s="95"/>
      <c r="G30" s="111">
        <v>1</v>
      </c>
      <c r="H30" s="111"/>
      <c r="I30" s="111">
        <v>0</v>
      </c>
      <c r="J30" s="111"/>
      <c r="K30" s="111"/>
      <c r="L30" s="112">
        <v>1</v>
      </c>
      <c r="M30" s="111">
        <v>15062422150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96"/>
      <c r="U30" s="96"/>
      <c r="V30" s="84">
        <v>0</v>
      </c>
      <c r="W30" s="85">
        <v>0</v>
      </c>
      <c r="Y30" s="537" t="s">
        <v>49</v>
      </c>
      <c r="Z30" s="542">
        <f>ÚMVP_jogcímenkénti_részletező!E116-Ú_heti_változás_munka!C116</f>
        <v>0</v>
      </c>
      <c r="AA30" s="542">
        <f>ÚMVP_jogcímenkénti_részletező!F116-Ú_heti_változás_munka!D116</f>
        <v>0</v>
      </c>
      <c r="AB30" s="542">
        <f>ÚMVP_jogcímenkénti_részletező!G116-Ú_heti_változás_munka!E116</f>
        <v>0</v>
      </c>
      <c r="AC30" s="542">
        <f>ÚMVP_jogcímenkénti_részletező!H116-Ú_heti_változás_munka!F116</f>
        <v>0</v>
      </c>
      <c r="AD30" s="542">
        <f>ÚMVP_jogcímenkénti_részletező!I116-Ú_heti_változás_munka!G116</f>
        <v>0</v>
      </c>
      <c r="AE30" s="542">
        <f>ÚMVP_jogcímenkénti_részletező!J116-Ú_heti_változás_munka!H116</f>
        <v>0</v>
      </c>
      <c r="AF30" s="542">
        <f>ÚMVP_jogcímenkénti_részletező!K116-Ú_heti_változás_munka!I116</f>
        <v>0</v>
      </c>
      <c r="AG30" s="542">
        <f>ÚMVP_jogcímenkénti_részletező!L116-Ú_heti_változás_munka!J116</f>
        <v>0</v>
      </c>
      <c r="AH30" s="542">
        <f>ÚMVP_jogcímenkénti_részletező!M116-Ú_heti_változás_munka!K116</f>
        <v>0</v>
      </c>
      <c r="AI30" s="542">
        <f>ÚMVP_jogcímenkénti_részletező!N116-Ú_heti_változás_munka!L116</f>
        <v>0</v>
      </c>
      <c r="AJ30" s="542">
        <f>ÚMVP_jogcímenkénti_részletező!O116-Ú_heti_változás_munka!M116</f>
        <v>0</v>
      </c>
      <c r="AK30" s="542">
        <f>ÚMVP_jogcímenkénti_részletező!P116-Ú_heti_változás_munka!N116</f>
        <v>0</v>
      </c>
      <c r="AL30" s="542">
        <f>ÚMVP_jogcímenkénti_részletező!Q116-Ú_heti_változás_munka!O116</f>
        <v>0</v>
      </c>
      <c r="AM30" s="542">
        <f>ÚMVP_jogcímenkénti_részletező!R116-Ú_heti_változás_munka!P116</f>
        <v>161</v>
      </c>
      <c r="AN30" s="542">
        <f>ÚMVP_jogcímenkénti_részletező!S116-Ú_heti_változás_munka!Q116</f>
        <v>39408142</v>
      </c>
      <c r="AO30" s="542">
        <f>ÚMVP_jogcímenkénti_részletező!T116-Ú_heti_változás_munka!R116</f>
        <v>0</v>
      </c>
      <c r="AP30" s="542">
        <f>ÚMVP_jogcímenkénti_részletező!U116-Ú_heti_változás_munka!S116</f>
        <v>0</v>
      </c>
      <c r="AQ30" s="542">
        <f>ÚMVP_jogcímenkénti_részletező!V116-Ú_heti_változás_munka!T116</f>
        <v>0</v>
      </c>
      <c r="AR30" s="542">
        <f>ÚMVP_jogcímenkénti_részletező!W116-Ú_heti_változás_munka!U116</f>
        <v>0</v>
      </c>
      <c r="AS30" s="542">
        <f>ÚMVP_jogcímenkénti_részletező!X116-Ú_heti_változás_munka!V116</f>
        <v>161</v>
      </c>
      <c r="AT30" s="542">
        <f>ÚMVP_jogcímenkénti_részletező!Y116-Ú_heti_változás_munka!W116</f>
        <v>39408142</v>
      </c>
    </row>
    <row r="31" spans="1:46" ht="40.5" customHeight="1">
      <c r="A31" s="698"/>
      <c r="B31" s="6">
        <v>2008</v>
      </c>
      <c r="C31" s="33">
        <v>0</v>
      </c>
      <c r="D31" s="97">
        <v>0</v>
      </c>
      <c r="E31" s="31"/>
      <c r="F31" s="31"/>
      <c r="G31" s="114">
        <v>0</v>
      </c>
      <c r="H31" s="114"/>
      <c r="I31" s="114">
        <v>0</v>
      </c>
      <c r="J31" s="114"/>
      <c r="K31" s="114"/>
      <c r="L31" s="114">
        <v>0</v>
      </c>
      <c r="M31" s="114">
        <v>0</v>
      </c>
      <c r="N31" s="115">
        <v>6</v>
      </c>
      <c r="O31" s="115">
        <v>1446938426</v>
      </c>
      <c r="P31" s="115">
        <v>5</v>
      </c>
      <c r="Q31" s="115">
        <v>1094025189</v>
      </c>
      <c r="R31" s="115">
        <v>5</v>
      </c>
      <c r="S31" s="115">
        <v>1092403025</v>
      </c>
      <c r="T31" s="99"/>
      <c r="U31" s="99"/>
      <c r="V31" s="34">
        <v>5</v>
      </c>
      <c r="W31" s="35">
        <v>1092403025</v>
      </c>
      <c r="Y31" s="537" t="s">
        <v>50</v>
      </c>
      <c r="Z31" s="542">
        <f>ÚMVP_jogcímenkénti_részletező!E121-Ú_heti_változás_munka!C121</f>
        <v>0</v>
      </c>
      <c r="AA31" s="542">
        <f>ÚMVP_jogcímenkénti_részletező!F121-Ú_heti_változás_munka!D121</f>
        <v>0</v>
      </c>
      <c r="AB31" s="542">
        <f>ÚMVP_jogcímenkénti_részletező!G121-Ú_heti_változás_munka!E121</f>
        <v>0</v>
      </c>
      <c r="AC31" s="542">
        <f>ÚMVP_jogcímenkénti_részletező!H121-Ú_heti_változás_munka!F121</f>
        <v>0</v>
      </c>
      <c r="AD31" s="542">
        <f>ÚMVP_jogcímenkénti_részletező!I121-Ú_heti_változás_munka!G121</f>
        <v>0</v>
      </c>
      <c r="AE31" s="542">
        <f>ÚMVP_jogcímenkénti_részletező!J121-Ú_heti_változás_munka!H121</f>
        <v>0</v>
      </c>
      <c r="AF31" s="542">
        <f>ÚMVP_jogcímenkénti_részletező!K121-Ú_heti_változás_munka!I121</f>
        <v>0</v>
      </c>
      <c r="AG31" s="542">
        <f>ÚMVP_jogcímenkénti_részletező!L121-Ú_heti_változás_munka!J121</f>
        <v>0</v>
      </c>
      <c r="AH31" s="542">
        <f>ÚMVP_jogcímenkénti_részletező!M121-Ú_heti_változás_munka!K121</f>
        <v>0</v>
      </c>
      <c r="AI31" s="542">
        <f>ÚMVP_jogcímenkénti_részletező!N121-Ú_heti_változás_munka!L121</f>
        <v>0</v>
      </c>
      <c r="AJ31" s="542">
        <f>ÚMVP_jogcímenkénti_részletező!O121-Ú_heti_változás_munka!M121</f>
        <v>0</v>
      </c>
      <c r="AK31" s="542">
        <f>ÚMVP_jogcímenkénti_részletező!P121-Ú_heti_változás_munka!N121</f>
        <v>0</v>
      </c>
      <c r="AL31" s="542">
        <f>ÚMVP_jogcímenkénti_részletező!Q121-Ú_heti_változás_munka!O121</f>
        <v>0</v>
      </c>
      <c r="AM31" s="542">
        <f>ÚMVP_jogcímenkénti_részletező!R121-Ú_heti_változás_munka!P121</f>
        <v>84</v>
      </c>
      <c r="AN31" s="542">
        <f>ÚMVP_jogcímenkénti_részletező!S121-Ú_heti_változás_munka!Q121</f>
        <v>67578852</v>
      </c>
      <c r="AO31" s="542">
        <f>ÚMVP_jogcímenkénti_részletező!T121-Ú_heti_változás_munka!R121</f>
        <v>0</v>
      </c>
      <c r="AP31" s="542">
        <f>ÚMVP_jogcímenkénti_részletező!U121-Ú_heti_változás_munka!S121</f>
        <v>0</v>
      </c>
      <c r="AQ31" s="542">
        <f>ÚMVP_jogcímenkénti_részletező!V121-Ú_heti_változás_munka!T121</f>
        <v>0</v>
      </c>
      <c r="AR31" s="542">
        <f>ÚMVP_jogcímenkénti_részletező!W121-Ú_heti_változás_munka!U121</f>
        <v>0</v>
      </c>
      <c r="AS31" s="542">
        <f>ÚMVP_jogcímenkénti_részletező!X121-Ú_heti_változás_munka!V121</f>
        <v>84</v>
      </c>
      <c r="AT31" s="542">
        <f>ÚMVP_jogcímenkénti_részletező!Y121-Ú_heti_változás_munka!W121</f>
        <v>67578852</v>
      </c>
    </row>
    <row r="32" spans="1:46" ht="30" customHeight="1">
      <c r="A32" s="698"/>
      <c r="B32" s="6">
        <v>2009</v>
      </c>
      <c r="C32" s="33">
        <v>0</v>
      </c>
      <c r="D32" s="97">
        <v>0</v>
      </c>
      <c r="E32" s="31"/>
      <c r="F32" s="31">
        <v>0</v>
      </c>
      <c r="G32" s="114">
        <v>0</v>
      </c>
      <c r="H32" s="114"/>
      <c r="I32" s="114">
        <v>0</v>
      </c>
      <c r="J32" s="114"/>
      <c r="K32" s="114">
        <v>0</v>
      </c>
      <c r="L32" s="114">
        <v>0</v>
      </c>
      <c r="M32" s="114">
        <v>0</v>
      </c>
      <c r="N32" s="114">
        <v>6</v>
      </c>
      <c r="O32" s="114">
        <v>2752952494</v>
      </c>
      <c r="P32" s="114">
        <v>7</v>
      </c>
      <c r="Q32" s="114">
        <v>3105865314</v>
      </c>
      <c r="R32" s="114">
        <v>7</v>
      </c>
      <c r="S32" s="114">
        <v>3101687476</v>
      </c>
      <c r="T32" s="99"/>
      <c r="U32" s="99"/>
      <c r="V32" s="34">
        <v>7</v>
      </c>
      <c r="W32" s="35">
        <v>3101687476</v>
      </c>
      <c r="Y32" s="537" t="s">
        <v>52</v>
      </c>
      <c r="Z32" s="542">
        <f>ÚMVP_jogcímenkénti_részletező!E126-Ú_heti_változás_munka!C126</f>
        <v>0</v>
      </c>
      <c r="AA32" s="542">
        <f>ÚMVP_jogcímenkénti_részletező!F126-Ú_heti_változás_munka!D126</f>
        <v>0</v>
      </c>
      <c r="AB32" s="542">
        <f>ÚMVP_jogcímenkénti_részletező!G126-Ú_heti_változás_munka!E126</f>
        <v>0</v>
      </c>
      <c r="AC32" s="542">
        <f>ÚMVP_jogcímenkénti_részletező!H126-Ú_heti_változás_munka!F126</f>
        <v>0</v>
      </c>
      <c r="AD32" s="542">
        <f>ÚMVP_jogcímenkénti_részletező!I126-Ú_heti_változás_munka!G126</f>
        <v>0</v>
      </c>
      <c r="AE32" s="542">
        <f>ÚMVP_jogcímenkénti_részletező!J126-Ú_heti_változás_munka!H126</f>
        <v>0</v>
      </c>
      <c r="AF32" s="542">
        <f>ÚMVP_jogcímenkénti_részletező!K126-Ú_heti_változás_munka!I126</f>
        <v>0</v>
      </c>
      <c r="AG32" s="542">
        <f>ÚMVP_jogcímenkénti_részletező!L126-Ú_heti_változás_munka!J126</f>
        <v>0</v>
      </c>
      <c r="AH32" s="542">
        <f>ÚMVP_jogcímenkénti_részletező!M126-Ú_heti_változás_munka!K126</f>
        <v>0</v>
      </c>
      <c r="AI32" s="542">
        <f>ÚMVP_jogcímenkénti_részletező!N126-Ú_heti_változás_munka!L126</f>
        <v>0</v>
      </c>
      <c r="AJ32" s="542">
        <f>ÚMVP_jogcímenkénti_részletező!O126-Ú_heti_változás_munka!M126</f>
        <v>0</v>
      </c>
      <c r="AK32" s="542">
        <f>ÚMVP_jogcímenkénti_részletező!P126-Ú_heti_változás_munka!N126</f>
        <v>-5</v>
      </c>
      <c r="AL32" s="542">
        <f>ÚMVP_jogcímenkénti_részletező!Q126-Ú_heti_változás_munka!O126</f>
        <v>0</v>
      </c>
      <c r="AM32" s="542">
        <f>ÚMVP_jogcímenkénti_részletező!R126-Ú_heti_változás_munka!P126</f>
        <v>0</v>
      </c>
      <c r="AN32" s="542">
        <f>ÚMVP_jogcímenkénti_részletező!S126-Ú_heti_változás_munka!Q126</f>
        <v>0</v>
      </c>
      <c r="AO32" s="542">
        <f>ÚMVP_jogcímenkénti_részletező!T126-Ú_heti_változás_munka!R126</f>
        <v>0</v>
      </c>
      <c r="AP32" s="542">
        <f>ÚMVP_jogcímenkénti_részletező!U126-Ú_heti_változás_munka!S126</f>
        <v>0</v>
      </c>
      <c r="AQ32" s="542">
        <f>ÚMVP_jogcímenkénti_részletező!V126-Ú_heti_változás_munka!T126</f>
        <v>0</v>
      </c>
      <c r="AR32" s="542">
        <f>ÚMVP_jogcímenkénti_részletező!W126-Ú_heti_változás_munka!U126</f>
        <v>0</v>
      </c>
      <c r="AS32" s="542">
        <f>ÚMVP_jogcímenkénti_részletező!X126-Ú_heti_változás_munka!V126</f>
        <v>0</v>
      </c>
      <c r="AT32" s="542">
        <f>ÚMVP_jogcímenkénti_részletező!Y126-Ú_heti_változás_munka!W126</f>
        <v>0</v>
      </c>
    </row>
    <row r="33" spans="1:46" ht="30" customHeight="1" thickBot="1">
      <c r="A33" s="698"/>
      <c r="B33" s="12">
        <v>2010</v>
      </c>
      <c r="C33" s="271"/>
      <c r="D33" s="285"/>
      <c r="E33" s="126"/>
      <c r="F33" s="126"/>
      <c r="G33" s="273"/>
      <c r="H33" s="273"/>
      <c r="I33" s="273"/>
      <c r="J33" s="273"/>
      <c r="K33" s="273"/>
      <c r="L33" s="273"/>
      <c r="M33" s="273"/>
      <c r="N33" s="273">
        <v>4</v>
      </c>
      <c r="O33" s="273">
        <v>1778951863</v>
      </c>
      <c r="P33" s="273">
        <v>3</v>
      </c>
      <c r="Q33" s="273">
        <v>1375748371</v>
      </c>
      <c r="R33" s="273">
        <v>3</v>
      </c>
      <c r="S33" s="273">
        <v>1370022434</v>
      </c>
      <c r="T33" s="274"/>
      <c r="U33" s="274"/>
      <c r="V33" s="275">
        <v>3</v>
      </c>
      <c r="W33" s="276">
        <v>1370022434</v>
      </c>
      <c r="Y33" s="543" t="s">
        <v>54</v>
      </c>
      <c r="Z33" s="542">
        <f>ÚMVP_jogcímenkénti_részletező!E131-Ú_heti_változás_munka!C131</f>
        <v>0</v>
      </c>
      <c r="AA33" s="542">
        <f>ÚMVP_jogcímenkénti_részletező!F131-Ú_heti_változás_munka!D131</f>
        <v>0</v>
      </c>
      <c r="AB33" s="542">
        <f>ÚMVP_jogcímenkénti_részletező!G131-Ú_heti_változás_munka!E131</f>
        <v>0</v>
      </c>
      <c r="AC33" s="542">
        <f>ÚMVP_jogcímenkénti_részletező!H131-Ú_heti_változás_munka!F131</f>
        <v>0</v>
      </c>
      <c r="AD33" s="542">
        <f>ÚMVP_jogcímenkénti_részletező!I131-Ú_heti_változás_munka!G131</f>
        <v>0</v>
      </c>
      <c r="AE33" s="542">
        <f>ÚMVP_jogcímenkénti_részletező!J131-Ú_heti_változás_munka!H131</f>
        <v>0</v>
      </c>
      <c r="AF33" s="542">
        <f>ÚMVP_jogcímenkénti_részletező!K131-Ú_heti_változás_munka!I131</f>
        <v>0</v>
      </c>
      <c r="AG33" s="542">
        <f>ÚMVP_jogcímenkénti_részletező!L131-Ú_heti_változás_munka!J131</f>
        <v>0</v>
      </c>
      <c r="AH33" s="542">
        <f>ÚMVP_jogcímenkénti_részletező!M131-Ú_heti_változás_munka!K131</f>
        <v>0</v>
      </c>
      <c r="AI33" s="542">
        <f>ÚMVP_jogcímenkénti_részletező!N131-Ú_heti_változás_munka!L131</f>
        <v>0</v>
      </c>
      <c r="AJ33" s="542">
        <f>ÚMVP_jogcímenkénti_részletező!O131-Ú_heti_változás_munka!M131</f>
        <v>0</v>
      </c>
      <c r="AK33" s="542">
        <f>ÚMVP_jogcímenkénti_részletező!P131-Ú_heti_változás_munka!N131</f>
        <v>0</v>
      </c>
      <c r="AL33" s="542">
        <f>ÚMVP_jogcímenkénti_részletező!Q131-Ú_heti_változás_munka!O131</f>
        <v>0</v>
      </c>
      <c r="AM33" s="542">
        <f>ÚMVP_jogcímenkénti_részletező!R131-Ú_heti_változás_munka!P131</f>
        <v>0</v>
      </c>
      <c r="AN33" s="542">
        <f>ÚMVP_jogcímenkénti_részletező!S131-Ú_heti_változás_munka!Q131</f>
        <v>0</v>
      </c>
      <c r="AO33" s="542">
        <f>ÚMVP_jogcímenkénti_részletező!T131-Ú_heti_változás_munka!R131</f>
        <v>0</v>
      </c>
      <c r="AP33" s="542">
        <f>ÚMVP_jogcímenkénti_részletező!U131-Ú_heti_változás_munka!S131</f>
        <v>0</v>
      </c>
      <c r="AQ33" s="542">
        <f>ÚMVP_jogcímenkénti_részletező!V131-Ú_heti_változás_munka!T131</f>
        <v>0</v>
      </c>
      <c r="AR33" s="542">
        <f>ÚMVP_jogcímenkénti_részletező!W131-Ú_heti_változás_munka!U131</f>
        <v>0</v>
      </c>
      <c r="AS33" s="542">
        <f>ÚMVP_jogcímenkénti_részletező!X131-Ú_heti_változás_munka!V131</f>
        <v>0</v>
      </c>
      <c r="AT33" s="542">
        <f>ÚMVP_jogcímenkénti_részletező!Y131-Ú_heti_változás_munka!W131</f>
        <v>0</v>
      </c>
    </row>
    <row r="34" spans="1:46" ht="30" customHeight="1" thickBot="1">
      <c r="A34" s="699"/>
      <c r="B34" s="15" t="s">
        <v>70</v>
      </c>
      <c r="C34" s="106">
        <v>2</v>
      </c>
      <c r="D34" s="107">
        <v>30124844300</v>
      </c>
      <c r="E34" s="108">
        <v>0</v>
      </c>
      <c r="F34" s="108">
        <v>0</v>
      </c>
      <c r="G34" s="108">
        <v>1</v>
      </c>
      <c r="H34" s="108">
        <v>0</v>
      </c>
      <c r="I34" s="108">
        <v>0</v>
      </c>
      <c r="J34" s="108">
        <v>0</v>
      </c>
      <c r="K34" s="108">
        <v>0</v>
      </c>
      <c r="L34" s="108">
        <v>1</v>
      </c>
      <c r="M34" s="108">
        <v>15062422150</v>
      </c>
      <c r="N34" s="108">
        <v>16</v>
      </c>
      <c r="O34" s="108">
        <v>5978842783</v>
      </c>
      <c r="P34" s="108">
        <v>15</v>
      </c>
      <c r="Q34" s="108">
        <v>5575638874</v>
      </c>
      <c r="R34" s="108">
        <v>15</v>
      </c>
      <c r="S34" s="108">
        <v>5564112935</v>
      </c>
      <c r="T34" s="108">
        <v>0</v>
      </c>
      <c r="U34" s="108">
        <v>0</v>
      </c>
      <c r="V34" s="108">
        <v>15</v>
      </c>
      <c r="W34" s="110">
        <v>5564112935</v>
      </c>
      <c r="Y34" s="543" t="s">
        <v>116</v>
      </c>
      <c r="Z34" s="542">
        <f>ÚMVP_jogcímenkénti_részletező!E134-Ú_heti_változás_munka!C134</f>
        <v>0</v>
      </c>
      <c r="AA34" s="542">
        <f>ÚMVP_jogcímenkénti_részletező!F134-Ú_heti_változás_munka!D134</f>
        <v>0</v>
      </c>
      <c r="AB34" s="542">
        <f>ÚMVP_jogcímenkénti_részletező!G134-Ú_heti_változás_munka!E134</f>
        <v>0</v>
      </c>
      <c r="AC34" s="542">
        <f>ÚMVP_jogcímenkénti_részletező!H134-Ú_heti_változás_munka!F134</f>
        <v>0</v>
      </c>
      <c r="AD34" s="542">
        <f>ÚMVP_jogcímenkénti_részletező!I134-Ú_heti_változás_munka!G134</f>
        <v>0</v>
      </c>
      <c r="AE34" s="542">
        <f>ÚMVP_jogcímenkénti_részletező!J134-Ú_heti_változás_munka!H134</f>
        <v>0</v>
      </c>
      <c r="AF34" s="542">
        <f>ÚMVP_jogcímenkénti_részletező!K134-Ú_heti_változás_munka!I134</f>
        <v>0</v>
      </c>
      <c r="AG34" s="542">
        <f>ÚMVP_jogcímenkénti_részletező!L134-Ú_heti_változás_munka!J134</f>
        <v>0</v>
      </c>
      <c r="AH34" s="542">
        <f>ÚMVP_jogcímenkénti_részletező!M134-Ú_heti_változás_munka!K134</f>
        <v>0</v>
      </c>
      <c r="AI34" s="542">
        <f>ÚMVP_jogcímenkénti_részletező!N134-Ú_heti_változás_munka!L134</f>
        <v>0</v>
      </c>
      <c r="AJ34" s="542">
        <f>ÚMVP_jogcímenkénti_részletező!O134-Ú_heti_változás_munka!M134</f>
        <v>0</v>
      </c>
      <c r="AK34" s="542">
        <f>ÚMVP_jogcímenkénti_részletező!P134-Ú_heti_változás_munka!N134</f>
        <v>0</v>
      </c>
      <c r="AL34" s="542">
        <f>ÚMVP_jogcímenkénti_részletező!Q134-Ú_heti_változás_munka!O134</f>
        <v>0</v>
      </c>
      <c r="AM34" s="542">
        <f>ÚMVP_jogcímenkénti_részletező!R134-Ú_heti_változás_munka!P134</f>
        <v>0</v>
      </c>
      <c r="AN34" s="542">
        <f>ÚMVP_jogcímenkénti_részletező!S134-Ú_heti_változás_munka!Q134</f>
        <v>0</v>
      </c>
      <c r="AO34" s="542">
        <f>ÚMVP_jogcímenkénti_részletező!T134-Ú_heti_változás_munka!R134</f>
        <v>0</v>
      </c>
      <c r="AP34" s="542">
        <f>ÚMVP_jogcímenkénti_részletező!U134-Ú_heti_változás_munka!S134</f>
        <v>0</v>
      </c>
      <c r="AQ34" s="542">
        <f>ÚMVP_jogcímenkénti_részletező!V134-Ú_heti_változás_munka!T134</f>
        <v>0</v>
      </c>
      <c r="AR34" s="542">
        <f>ÚMVP_jogcímenkénti_részletező!W134-Ú_heti_változás_munka!U134</f>
        <v>0</v>
      </c>
      <c r="AS34" s="542">
        <f>ÚMVP_jogcímenkénti_részletező!X134-Ú_heti_változás_munka!V134</f>
        <v>0</v>
      </c>
      <c r="AT34" s="542">
        <f>ÚMVP_jogcímenkénti_részletező!Y134-Ú_heti_változás_munka!W134</f>
        <v>0</v>
      </c>
    </row>
    <row r="35" spans="1:46" ht="30" customHeight="1">
      <c r="A35" s="697" t="s">
        <v>26</v>
      </c>
      <c r="B35" s="13">
        <v>2007</v>
      </c>
      <c r="C35" s="121">
        <v>120</v>
      </c>
      <c r="D35" s="122">
        <v>16640222352</v>
      </c>
      <c r="E35" s="123"/>
      <c r="F35" s="124"/>
      <c r="G35" s="123"/>
      <c r="H35" s="123"/>
      <c r="I35" s="123"/>
      <c r="J35" s="123"/>
      <c r="K35" s="123"/>
      <c r="L35" s="180"/>
      <c r="M35" s="180"/>
      <c r="N35" s="180"/>
      <c r="O35" s="180"/>
      <c r="P35" s="180"/>
      <c r="Q35" s="180"/>
      <c r="R35" s="180"/>
      <c r="S35" s="180"/>
      <c r="T35" s="124"/>
      <c r="U35" s="124"/>
      <c r="V35" s="84"/>
      <c r="W35" s="85"/>
      <c r="Y35" s="543" t="s">
        <v>117</v>
      </c>
      <c r="Z35" s="542">
        <f>ÚMVP_jogcímenkénti_részletező!E137-Ú_heti_változás_munka!C137</f>
        <v>0</v>
      </c>
      <c r="AA35" s="542">
        <f>ÚMVP_jogcímenkénti_részletező!F137-Ú_heti_változás_munka!D137</f>
        <v>0</v>
      </c>
      <c r="AB35" s="542">
        <f>ÚMVP_jogcímenkénti_részletező!G137-Ú_heti_változás_munka!E137</f>
        <v>0</v>
      </c>
      <c r="AC35" s="542">
        <f>ÚMVP_jogcímenkénti_részletező!H137-Ú_heti_változás_munka!F137</f>
        <v>0</v>
      </c>
      <c r="AD35" s="542">
        <f>ÚMVP_jogcímenkénti_részletező!I137-Ú_heti_változás_munka!G137</f>
        <v>0</v>
      </c>
      <c r="AE35" s="542">
        <f>ÚMVP_jogcímenkénti_részletező!J137-Ú_heti_változás_munka!H137</f>
        <v>-1</v>
      </c>
      <c r="AF35" s="542">
        <f>ÚMVP_jogcímenkénti_részletező!K137-Ú_heti_változás_munka!I137</f>
        <v>0</v>
      </c>
      <c r="AG35" s="542">
        <f>ÚMVP_jogcímenkénti_részletező!L137-Ú_heti_változás_munka!J137</f>
        <v>0</v>
      </c>
      <c r="AH35" s="542">
        <f>ÚMVP_jogcímenkénti_részletező!M137-Ú_heti_változás_munka!K137</f>
        <v>0</v>
      </c>
      <c r="AI35" s="542">
        <f>ÚMVP_jogcímenkénti_részletező!N137-Ú_heti_változás_munka!L137</f>
        <v>-9</v>
      </c>
      <c r="AJ35" s="542">
        <f>ÚMVP_jogcímenkénti_részletező!O137-Ú_heti_változás_munka!M137</f>
        <v>0</v>
      </c>
      <c r="AK35" s="542">
        <f>ÚMVP_jogcímenkénti_részletező!P137-Ú_heti_változás_munka!N137</f>
        <v>0</v>
      </c>
      <c r="AL35" s="542">
        <f>ÚMVP_jogcímenkénti_részletező!Q137-Ú_heti_változás_munka!O137</f>
        <v>0</v>
      </c>
      <c r="AM35" s="542">
        <f>ÚMVP_jogcímenkénti_részletező!R137-Ú_heti_változás_munka!P137</f>
        <v>0</v>
      </c>
      <c r="AN35" s="542">
        <f>ÚMVP_jogcímenkénti_részletező!S137-Ú_heti_változás_munka!Q137</f>
        <v>0</v>
      </c>
      <c r="AO35" s="542">
        <f>ÚMVP_jogcímenkénti_részletező!T137-Ú_heti_változás_munka!R137</f>
        <v>0</v>
      </c>
      <c r="AP35" s="542">
        <f>ÚMVP_jogcímenkénti_részletező!U137-Ú_heti_változás_munka!S137</f>
        <v>0</v>
      </c>
      <c r="AQ35" s="542">
        <f>ÚMVP_jogcímenkénti_részletező!V137-Ú_heti_változás_munka!T137</f>
        <v>0</v>
      </c>
      <c r="AR35" s="542">
        <f>ÚMVP_jogcímenkénti_részletező!W137-Ú_heti_változás_munka!U137</f>
        <v>0</v>
      </c>
      <c r="AS35" s="542">
        <f>ÚMVP_jogcímenkénti_részletező!X137-Ú_heti_változás_munka!V137</f>
        <v>0</v>
      </c>
      <c r="AT35" s="542">
        <f>ÚMVP_jogcímenkénti_részletező!Y137-Ú_heti_változás_munka!W137</f>
        <v>0</v>
      </c>
    </row>
    <row r="36" spans="1:46" ht="30" customHeight="1">
      <c r="A36" s="698"/>
      <c r="B36" s="6">
        <v>2008</v>
      </c>
      <c r="C36" s="33">
        <v>2394</v>
      </c>
      <c r="D36" s="97">
        <v>8387704848</v>
      </c>
      <c r="E36" s="31"/>
      <c r="F36" s="125"/>
      <c r="G36" s="31">
        <v>291</v>
      </c>
      <c r="H36" s="31">
        <v>712</v>
      </c>
      <c r="I36" s="31">
        <v>18</v>
      </c>
      <c r="J36" s="31"/>
      <c r="K36" s="31"/>
      <c r="L36" s="31">
        <v>1384</v>
      </c>
      <c r="M36" s="31">
        <v>13782613600</v>
      </c>
      <c r="N36" s="34">
        <v>1366</v>
      </c>
      <c r="O36" s="34">
        <v>12243023959</v>
      </c>
      <c r="P36" s="34">
        <v>1279</v>
      </c>
      <c r="Q36" s="34">
        <v>11442969270</v>
      </c>
      <c r="R36" s="34">
        <v>1279</v>
      </c>
      <c r="S36" s="34">
        <v>11442969270</v>
      </c>
      <c r="T36" s="125"/>
      <c r="U36" s="125"/>
      <c r="V36" s="34">
        <v>1279</v>
      </c>
      <c r="W36" s="35">
        <v>11442969270</v>
      </c>
      <c r="Y36" s="543" t="s">
        <v>118</v>
      </c>
      <c r="Z36" s="542">
        <f>ÚMVP_jogcímenkénti_részletező!E140-Ú_heti_változás_munka!C140</f>
        <v>0</v>
      </c>
      <c r="AA36" s="542">
        <f>ÚMVP_jogcímenkénti_részletező!F140-Ú_heti_változás_munka!D140</f>
        <v>0</v>
      </c>
      <c r="AB36" s="542">
        <f>ÚMVP_jogcímenkénti_részletező!G140-Ú_heti_változás_munka!E140</f>
        <v>0</v>
      </c>
      <c r="AC36" s="542">
        <f>ÚMVP_jogcímenkénti_részletező!H140-Ú_heti_változás_munka!F140</f>
        <v>0</v>
      </c>
      <c r="AD36" s="542">
        <f>ÚMVP_jogcímenkénti_részletező!I140-Ú_heti_változás_munka!G140</f>
        <v>0</v>
      </c>
      <c r="AE36" s="542">
        <f>ÚMVP_jogcímenkénti_részletező!J140-Ú_heti_változás_munka!H140</f>
        <v>0</v>
      </c>
      <c r="AF36" s="542">
        <f>ÚMVP_jogcímenkénti_részletező!K140-Ú_heti_változás_munka!I140</f>
        <v>0</v>
      </c>
      <c r="AG36" s="542">
        <f>ÚMVP_jogcímenkénti_részletező!L140-Ú_heti_változás_munka!J140</f>
        <v>0</v>
      </c>
      <c r="AH36" s="542">
        <f>ÚMVP_jogcímenkénti_részletező!M140-Ú_heti_változás_munka!K140</f>
        <v>0</v>
      </c>
      <c r="AI36" s="542">
        <f>ÚMVP_jogcímenkénti_részletező!N140-Ú_heti_változás_munka!L140</f>
        <v>0</v>
      </c>
      <c r="AJ36" s="542">
        <f>ÚMVP_jogcímenkénti_részletező!O140-Ú_heti_változás_munka!M140</f>
        <v>0</v>
      </c>
      <c r="AK36" s="542">
        <f>ÚMVP_jogcímenkénti_részletező!P140-Ú_heti_változás_munka!N140</f>
        <v>0</v>
      </c>
      <c r="AL36" s="542">
        <f>ÚMVP_jogcímenkénti_részletező!Q140-Ú_heti_változás_munka!O140</f>
        <v>0</v>
      </c>
      <c r="AM36" s="542">
        <f>ÚMVP_jogcímenkénti_részletező!R140-Ú_heti_változás_munka!P140</f>
        <v>0</v>
      </c>
      <c r="AN36" s="542">
        <f>ÚMVP_jogcímenkénti_részletező!S140-Ú_heti_változás_munka!Q140</f>
        <v>0</v>
      </c>
      <c r="AO36" s="542">
        <f>ÚMVP_jogcímenkénti_részletező!T140-Ú_heti_változás_munka!R140</f>
        <v>0</v>
      </c>
      <c r="AP36" s="542">
        <f>ÚMVP_jogcímenkénti_részletező!U140-Ú_heti_változás_munka!S140</f>
        <v>0</v>
      </c>
      <c r="AQ36" s="542">
        <f>ÚMVP_jogcímenkénti_részletező!V140-Ú_heti_változás_munka!T140</f>
        <v>0</v>
      </c>
      <c r="AR36" s="542">
        <f>ÚMVP_jogcímenkénti_részletező!W140-Ú_heti_változás_munka!U140</f>
        <v>0</v>
      </c>
      <c r="AS36" s="542">
        <f>ÚMVP_jogcímenkénti_részletező!X140-Ú_heti_változás_munka!V140</f>
        <v>0</v>
      </c>
      <c r="AT36" s="542">
        <f>ÚMVP_jogcímenkénti_részletező!Y140-Ú_heti_változás_munka!W140</f>
        <v>0</v>
      </c>
    </row>
    <row r="37" spans="1:46" ht="39" customHeight="1">
      <c r="A37" s="698"/>
      <c r="B37" s="6">
        <v>2009</v>
      </c>
      <c r="C37" s="33"/>
      <c r="D37" s="97"/>
      <c r="E37" s="31"/>
      <c r="F37" s="125">
        <v>0</v>
      </c>
      <c r="G37" s="31"/>
      <c r="H37" s="31"/>
      <c r="I37" s="31"/>
      <c r="J37" s="31">
        <v>16</v>
      </c>
      <c r="K37" s="31">
        <v>0</v>
      </c>
      <c r="L37" s="31">
        <v>82</v>
      </c>
      <c r="M37" s="31">
        <v>913175700</v>
      </c>
      <c r="N37" s="34">
        <v>102</v>
      </c>
      <c r="O37" s="34">
        <v>973585211</v>
      </c>
      <c r="P37" s="34">
        <v>169</v>
      </c>
      <c r="Q37" s="34">
        <v>1617656760</v>
      </c>
      <c r="R37" s="34">
        <v>169</v>
      </c>
      <c r="S37" s="34">
        <v>1617656760</v>
      </c>
      <c r="T37" s="125"/>
      <c r="U37" s="125"/>
      <c r="V37" s="34">
        <v>169</v>
      </c>
      <c r="W37" s="35">
        <v>1617656760</v>
      </c>
      <c r="Y37" s="543" t="s">
        <v>219</v>
      </c>
      <c r="Z37" s="542">
        <f>ÚMVP_jogcímenkénti_részletező!E141-Ú_heti_változás_munka!C141</f>
        <v>0</v>
      </c>
      <c r="AA37" s="542">
        <f>ÚMVP_jogcímenkénti_részletező!F141-Ú_heti_változás_munka!D141</f>
        <v>0</v>
      </c>
      <c r="AB37" s="542">
        <f>ÚMVP_jogcímenkénti_részletező!G141-Ú_heti_változás_munka!E141</f>
        <v>0</v>
      </c>
      <c r="AC37" s="542">
        <f>ÚMVP_jogcímenkénti_részletező!H141-Ú_heti_változás_munka!F141</f>
        <v>0</v>
      </c>
      <c r="AD37" s="542">
        <f>ÚMVP_jogcímenkénti_részletező!I141-Ú_heti_változás_munka!G141</f>
        <v>0</v>
      </c>
      <c r="AE37" s="542">
        <f>ÚMVP_jogcímenkénti_részletező!J141-Ú_heti_változás_munka!H141</f>
        <v>0</v>
      </c>
      <c r="AF37" s="542">
        <f>ÚMVP_jogcímenkénti_részletező!K141-Ú_heti_változás_munka!I141</f>
        <v>0</v>
      </c>
      <c r="AG37" s="542">
        <f>ÚMVP_jogcímenkénti_részletező!L141-Ú_heti_változás_munka!J141</f>
        <v>0</v>
      </c>
      <c r="AH37" s="542">
        <f>ÚMVP_jogcímenkénti_részletező!M141-Ú_heti_változás_munka!K141</f>
        <v>0</v>
      </c>
      <c r="AI37" s="542">
        <f>ÚMVP_jogcímenkénti_részletező!N141-Ú_heti_változás_munka!L141</f>
        <v>0</v>
      </c>
      <c r="AJ37" s="542">
        <f>ÚMVP_jogcímenkénti_részletező!O141-Ú_heti_változás_munka!M141</f>
        <v>0</v>
      </c>
      <c r="AK37" s="542">
        <f>ÚMVP_jogcímenkénti_részletező!P141-Ú_heti_változás_munka!N141</f>
        <v>0</v>
      </c>
      <c r="AL37" s="542">
        <f>ÚMVP_jogcímenkénti_részletező!Q141-Ú_heti_változás_munka!O141</f>
        <v>0</v>
      </c>
      <c r="AM37" s="542">
        <f>ÚMVP_jogcímenkénti_részletező!R141-Ú_heti_változás_munka!P141</f>
        <v>0</v>
      </c>
      <c r="AN37" s="542">
        <f>ÚMVP_jogcímenkénti_részletező!S141-Ú_heti_változás_munka!Q141</f>
        <v>0</v>
      </c>
      <c r="AO37" s="542">
        <f>ÚMVP_jogcímenkénti_részletező!T141-Ú_heti_változás_munka!R141</f>
        <v>0</v>
      </c>
      <c r="AP37" s="542">
        <f>ÚMVP_jogcímenkénti_részletező!U141-Ú_heti_változás_munka!S141</f>
        <v>0</v>
      </c>
      <c r="AQ37" s="542">
        <f>ÚMVP_jogcímenkénti_részletező!V141-Ú_heti_változás_munka!T141</f>
        <v>0</v>
      </c>
      <c r="AR37" s="542">
        <f>ÚMVP_jogcímenkénti_részletező!W141-Ú_heti_változás_munka!U141</f>
        <v>0</v>
      </c>
      <c r="AS37" s="542">
        <f>ÚMVP_jogcímenkénti_részletező!X141-Ú_heti_változás_munka!V141</f>
        <v>0</v>
      </c>
      <c r="AT37" s="542">
        <f>ÚMVP_jogcímenkénti_részletező!Y141-Ú_heti_változás_munka!W141</f>
        <v>0</v>
      </c>
    </row>
    <row r="38" spans="1:46" ht="39" customHeight="1" thickBot="1">
      <c r="A38" s="698"/>
      <c r="B38" s="12">
        <v>2010</v>
      </c>
      <c r="C38" s="271"/>
      <c r="D38" s="285"/>
      <c r="E38" s="126"/>
      <c r="F38" s="126"/>
      <c r="G38" s="126"/>
      <c r="H38" s="126"/>
      <c r="I38" s="126"/>
      <c r="J38" s="126"/>
      <c r="K38" s="126"/>
      <c r="L38" s="126">
        <v>2</v>
      </c>
      <c r="M38" s="126">
        <v>20817200</v>
      </c>
      <c r="N38" s="126">
        <v>307</v>
      </c>
      <c r="O38" s="126">
        <v>433592110</v>
      </c>
      <c r="P38" s="126">
        <v>168</v>
      </c>
      <c r="Q38" s="126">
        <v>285265450</v>
      </c>
      <c r="R38" s="126">
        <v>168</v>
      </c>
      <c r="S38" s="126">
        <v>285265450</v>
      </c>
      <c r="T38" s="291"/>
      <c r="U38" s="291"/>
      <c r="V38" s="275">
        <v>168</v>
      </c>
      <c r="W38" s="276">
        <v>285265450</v>
      </c>
      <c r="Y38" s="543" t="s">
        <v>128</v>
      </c>
      <c r="Z38" s="542">
        <f>ÚMVP_jogcímenkénti_részletező!E145-Ú_heti_változás_munka!C145</f>
        <v>0</v>
      </c>
      <c r="AA38" s="542">
        <f>ÚMVP_jogcímenkénti_részletező!F145-Ú_heti_változás_munka!D145</f>
        <v>0</v>
      </c>
      <c r="AB38" s="542">
        <f>ÚMVP_jogcímenkénti_részletező!G145-Ú_heti_változás_munka!E145</f>
        <v>0</v>
      </c>
      <c r="AC38" s="542">
        <f>ÚMVP_jogcímenkénti_részletező!H145-Ú_heti_változás_munka!F145</f>
        <v>0</v>
      </c>
      <c r="AD38" s="542">
        <f>ÚMVP_jogcímenkénti_részletező!I145-Ú_heti_változás_munka!G145</f>
        <v>0</v>
      </c>
      <c r="AE38" s="542">
        <f>ÚMVP_jogcímenkénti_részletező!J145-Ú_heti_változás_munka!H145</f>
        <v>0</v>
      </c>
      <c r="AF38" s="542">
        <f>ÚMVP_jogcímenkénti_részletező!K145-Ú_heti_változás_munka!I145</f>
        <v>0</v>
      </c>
      <c r="AG38" s="542">
        <f>ÚMVP_jogcímenkénti_részletező!L145-Ú_heti_változás_munka!J145</f>
        <v>0</v>
      </c>
      <c r="AH38" s="542">
        <f>ÚMVP_jogcímenkénti_részletező!M145-Ú_heti_változás_munka!K145</f>
        <v>0</v>
      </c>
      <c r="AI38" s="542">
        <f>ÚMVP_jogcímenkénti_részletező!N145-Ú_heti_változás_munka!L145</f>
        <v>0</v>
      </c>
      <c r="AJ38" s="542">
        <f>ÚMVP_jogcímenkénti_részletező!O145-Ú_heti_változás_munka!M145</f>
        <v>0</v>
      </c>
      <c r="AK38" s="542">
        <f>ÚMVP_jogcímenkénti_részletező!P145-Ú_heti_változás_munka!N145</f>
        <v>28</v>
      </c>
      <c r="AL38" s="542">
        <f>ÚMVP_jogcímenkénti_részletező!Q145-Ú_heti_változás_munka!O145</f>
        <v>0</v>
      </c>
      <c r="AM38" s="542">
        <f>ÚMVP_jogcímenkénti_részletező!R145-Ú_heti_változás_munka!P145</f>
        <v>0</v>
      </c>
      <c r="AN38" s="542">
        <f>ÚMVP_jogcímenkénti_részletező!S145-Ú_heti_változás_munka!Q145</f>
        <v>0</v>
      </c>
      <c r="AO38" s="542">
        <f>ÚMVP_jogcímenkénti_részletező!T145-Ú_heti_változás_munka!R145</f>
        <v>0</v>
      </c>
      <c r="AP38" s="542">
        <f>ÚMVP_jogcímenkénti_részletező!U145-Ú_heti_változás_munka!S145</f>
        <v>0</v>
      </c>
      <c r="AQ38" s="542">
        <f>ÚMVP_jogcímenkénti_részletező!V145-Ú_heti_változás_munka!T145</f>
        <v>0</v>
      </c>
      <c r="AR38" s="542">
        <f>ÚMVP_jogcímenkénti_részletező!W145-Ú_heti_változás_munka!U145</f>
        <v>0</v>
      </c>
      <c r="AS38" s="542">
        <f>ÚMVP_jogcímenkénti_részletező!X145-Ú_heti_változás_munka!V145</f>
        <v>0</v>
      </c>
      <c r="AT38" s="542">
        <f>ÚMVP_jogcímenkénti_részletező!Y145-Ú_heti_változás_munka!W145</f>
        <v>0</v>
      </c>
    </row>
    <row r="39" spans="1:46" ht="30" customHeight="1" thickBot="1">
      <c r="A39" s="699"/>
      <c r="B39" s="15" t="s">
        <v>70</v>
      </c>
      <c r="C39" s="128">
        <v>2514</v>
      </c>
      <c r="D39" s="129">
        <v>25027927200</v>
      </c>
      <c r="E39" s="130">
        <v>0</v>
      </c>
      <c r="F39" s="130">
        <v>0</v>
      </c>
      <c r="G39" s="130">
        <v>291</v>
      </c>
      <c r="H39" s="130">
        <v>712</v>
      </c>
      <c r="I39" s="130">
        <v>18</v>
      </c>
      <c r="J39" s="130">
        <v>16</v>
      </c>
      <c r="K39" s="130">
        <v>0</v>
      </c>
      <c r="L39" s="130">
        <v>1468</v>
      </c>
      <c r="M39" s="130">
        <v>14716606500</v>
      </c>
      <c r="N39" s="130">
        <v>1775</v>
      </c>
      <c r="O39" s="130">
        <v>13650201280</v>
      </c>
      <c r="P39" s="130">
        <v>1616</v>
      </c>
      <c r="Q39" s="130">
        <v>13345891480</v>
      </c>
      <c r="R39" s="130">
        <v>1616</v>
      </c>
      <c r="S39" s="130">
        <v>13345891480</v>
      </c>
      <c r="T39" s="131"/>
      <c r="U39" s="131"/>
      <c r="V39" s="108">
        <v>1616</v>
      </c>
      <c r="W39" s="110">
        <v>13345891480</v>
      </c>
      <c r="Y39" s="543" t="s">
        <v>129</v>
      </c>
      <c r="Z39" s="542">
        <f>ÚMVP_jogcímenkénti_részletező!E148-Ú_heti_változás_munka!C148</f>
        <v>0</v>
      </c>
      <c r="AA39" s="542">
        <f>ÚMVP_jogcímenkénti_részletező!F148-Ú_heti_változás_munka!D148</f>
        <v>0</v>
      </c>
      <c r="AB39" s="542">
        <f>ÚMVP_jogcímenkénti_részletező!G148-Ú_heti_változás_munka!E148</f>
        <v>0</v>
      </c>
      <c r="AC39" s="542">
        <f>ÚMVP_jogcímenkénti_részletező!H148-Ú_heti_változás_munka!F148</f>
        <v>0</v>
      </c>
      <c r="AD39" s="542">
        <f>ÚMVP_jogcímenkénti_részletező!I148-Ú_heti_változás_munka!G148</f>
        <v>0</v>
      </c>
      <c r="AE39" s="542">
        <f>ÚMVP_jogcímenkénti_részletező!J148-Ú_heti_változás_munka!H148</f>
        <v>0</v>
      </c>
      <c r="AF39" s="542">
        <f>ÚMVP_jogcímenkénti_részletező!K148-Ú_heti_változás_munka!I148</f>
        <v>0</v>
      </c>
      <c r="AG39" s="542">
        <f>ÚMVP_jogcímenkénti_részletező!L148-Ú_heti_változás_munka!J148</f>
        <v>0</v>
      </c>
      <c r="AH39" s="542">
        <f>ÚMVP_jogcímenkénti_részletező!M148-Ú_heti_változás_munka!K148</f>
        <v>0</v>
      </c>
      <c r="AI39" s="542">
        <f>ÚMVP_jogcímenkénti_részletező!N148-Ú_heti_változás_munka!L148</f>
        <v>0</v>
      </c>
      <c r="AJ39" s="542">
        <f>ÚMVP_jogcímenkénti_részletező!O148-Ú_heti_változás_munka!M148</f>
        <v>0</v>
      </c>
      <c r="AK39" s="542">
        <f>ÚMVP_jogcímenkénti_részletező!P148-Ú_heti_változás_munka!N148</f>
        <v>9</v>
      </c>
      <c r="AL39" s="542">
        <f>ÚMVP_jogcímenkénti_részletező!Q148-Ú_heti_változás_munka!O148</f>
        <v>0</v>
      </c>
      <c r="AM39" s="542">
        <f>ÚMVP_jogcímenkénti_részletező!R148-Ú_heti_változás_munka!P148</f>
        <v>0</v>
      </c>
      <c r="AN39" s="542">
        <f>ÚMVP_jogcímenkénti_részletező!S148-Ú_heti_változás_munka!Q148</f>
        <v>0</v>
      </c>
      <c r="AO39" s="542">
        <f>ÚMVP_jogcímenkénti_részletező!T148-Ú_heti_változás_munka!R148</f>
        <v>0</v>
      </c>
      <c r="AP39" s="542">
        <f>ÚMVP_jogcímenkénti_részletező!U148-Ú_heti_változás_munka!S148</f>
        <v>0</v>
      </c>
      <c r="AQ39" s="542">
        <f>ÚMVP_jogcímenkénti_részletező!V148-Ú_heti_változás_munka!T148</f>
        <v>0</v>
      </c>
      <c r="AR39" s="542">
        <f>ÚMVP_jogcímenkénti_részletező!W148-Ú_heti_változás_munka!U148</f>
        <v>0</v>
      </c>
      <c r="AS39" s="542">
        <f>ÚMVP_jogcímenkénti_részletező!X148-Ú_heti_változás_munka!V148</f>
        <v>0</v>
      </c>
      <c r="AT39" s="542">
        <f>ÚMVP_jogcímenkénti_részletező!Y148-Ú_heti_változás_munka!W148</f>
        <v>0</v>
      </c>
    </row>
    <row r="40" spans="1:46" ht="30" customHeight="1">
      <c r="A40" s="697" t="s">
        <v>169</v>
      </c>
      <c r="B40" s="60">
        <v>2009</v>
      </c>
      <c r="C40" s="392">
        <v>6145</v>
      </c>
      <c r="D40" s="393">
        <v>64818768000</v>
      </c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5"/>
      <c r="T40" s="124"/>
      <c r="U40" s="124"/>
      <c r="V40" s="126"/>
      <c r="W40" s="301"/>
      <c r="Y40" t="s">
        <v>217</v>
      </c>
      <c r="Z40" s="693">
        <f>+ÚMVP_jogcímenkénti_részletező!E150-Ú_heti_változás_munka!C150</f>
        <v>0</v>
      </c>
      <c r="AA40" s="693">
        <f>+ÚMVP_jogcímenkénti_részletező!F150-Ú_heti_változás_munka!D150</f>
        <v>0</v>
      </c>
      <c r="AB40" s="693">
        <f>+ÚMVP_jogcímenkénti_részletező!G150-Ú_heti_változás_munka!E150</f>
        <v>0</v>
      </c>
      <c r="AC40" s="693">
        <f>+ÚMVP_jogcímenkénti_részletező!H150-Ú_heti_változás_munka!F150</f>
        <v>0</v>
      </c>
      <c r="AD40" s="693">
        <f>+ÚMVP_jogcímenkénti_részletező!I150-Ú_heti_változás_munka!G150</f>
        <v>0</v>
      </c>
      <c r="AE40" s="693">
        <f>+ÚMVP_jogcímenkénti_részletező!J150-Ú_heti_változás_munka!H150</f>
        <v>0</v>
      </c>
      <c r="AF40" s="693">
        <f>+ÚMVP_jogcímenkénti_részletező!K150-Ú_heti_változás_munka!I150</f>
        <v>0</v>
      </c>
      <c r="AG40" s="693">
        <f>+ÚMVP_jogcímenkénti_részletező!L150-Ú_heti_változás_munka!J150</f>
        <v>0</v>
      </c>
      <c r="AH40" s="693">
        <f>+ÚMVP_jogcímenkénti_részletező!M150-Ú_heti_változás_munka!K150</f>
        <v>0</v>
      </c>
      <c r="AI40" s="693">
        <f>+ÚMVP_jogcímenkénti_részletező!N150-Ú_heti_változás_munka!L150</f>
        <v>0</v>
      </c>
      <c r="AJ40" s="693">
        <f>+ÚMVP_jogcímenkénti_részletező!O150-Ú_heti_változás_munka!M150</f>
        <v>0</v>
      </c>
      <c r="AK40" s="693">
        <f>+ÚMVP_jogcímenkénti_részletező!P150-Ú_heti_változás_munka!N150</f>
        <v>0</v>
      </c>
      <c r="AL40" s="693">
        <f>+ÚMVP_jogcímenkénti_részletező!Q150-Ú_heti_változás_munka!O150</f>
        <v>0</v>
      </c>
      <c r="AM40" s="693">
        <f>+ÚMVP_jogcímenkénti_részletező!R150-Ú_heti_változás_munka!P150</f>
        <v>0</v>
      </c>
      <c r="AN40" s="693">
        <f>+ÚMVP_jogcímenkénti_részletező!S150-Ú_heti_változás_munka!Q150</f>
        <v>0</v>
      </c>
      <c r="AO40" s="693">
        <f>+ÚMVP_jogcímenkénti_részletező!T150-Ú_heti_változás_munka!R150</f>
        <v>0</v>
      </c>
      <c r="AP40" s="693">
        <f>+ÚMVP_jogcímenkénti_részletező!U150-Ú_heti_változás_munka!S150</f>
        <v>0</v>
      </c>
      <c r="AQ40" s="693">
        <f>+ÚMVP_jogcímenkénti_részletező!V150-Ú_heti_változás_munka!T150</f>
        <v>0</v>
      </c>
      <c r="AR40" s="693">
        <f>+ÚMVP_jogcímenkénti_részletező!W150-Ú_heti_változás_munka!U150</f>
        <v>0</v>
      </c>
      <c r="AS40" s="693">
        <f>+ÚMVP_jogcímenkénti_részletező!X150-Ú_heti_változás_munka!V150</f>
        <v>0</v>
      </c>
      <c r="AT40" s="693">
        <f>+ÚMVP_jogcímenkénti_részletező!Y150-Ú_heti_változás_munka!W150</f>
        <v>0</v>
      </c>
    </row>
    <row r="41" spans="1:46" ht="30" customHeight="1" thickBot="1">
      <c r="A41" s="698"/>
      <c r="B41" s="58">
        <v>2010</v>
      </c>
      <c r="C41" s="396">
        <v>1</v>
      </c>
      <c r="D41" s="397" t="s">
        <v>115</v>
      </c>
      <c r="E41" s="398"/>
      <c r="F41" s="398"/>
      <c r="G41" s="398">
        <v>541</v>
      </c>
      <c r="H41" s="398">
        <v>4611</v>
      </c>
      <c r="I41" s="398">
        <v>22</v>
      </c>
      <c r="J41" s="398">
        <v>1</v>
      </c>
      <c r="K41" s="398"/>
      <c r="L41" s="398">
        <v>904</v>
      </c>
      <c r="M41" s="398">
        <v>9735120000</v>
      </c>
      <c r="N41" s="398"/>
      <c r="O41" s="398"/>
      <c r="P41" s="398"/>
      <c r="Q41" s="398"/>
      <c r="R41" s="398"/>
      <c r="S41" s="399"/>
      <c r="T41" s="400"/>
      <c r="U41" s="400"/>
      <c r="V41" s="365"/>
      <c r="W41" s="406"/>
      <c r="Y41" t="s">
        <v>218</v>
      </c>
      <c r="Z41" s="693">
        <f>+ÚMVP_jogcímenkénti_részletező!E152-Ú_heti_változás_munka!C152</f>
        <v>0</v>
      </c>
      <c r="AA41" s="693">
        <f>+ÚMVP_jogcímenkénti_részletező!F152-Ú_heti_változás_munka!D152</f>
        <v>0</v>
      </c>
      <c r="AB41" s="693">
        <f>+ÚMVP_jogcímenkénti_részletező!G152-Ú_heti_változás_munka!E152</f>
        <v>0</v>
      </c>
      <c r="AC41" s="693">
        <f>+ÚMVP_jogcímenkénti_részletező!H152-Ú_heti_változás_munka!F152</f>
        <v>0</v>
      </c>
      <c r="AD41" s="693">
        <f>+ÚMVP_jogcímenkénti_részletező!I152-Ú_heti_változás_munka!G152</f>
        <v>0</v>
      </c>
      <c r="AE41" s="693">
        <f>+ÚMVP_jogcímenkénti_részletező!J152-Ú_heti_változás_munka!H152</f>
        <v>0</v>
      </c>
      <c r="AF41" s="693">
        <f>+ÚMVP_jogcímenkénti_részletező!K152-Ú_heti_változás_munka!I152</f>
        <v>0</v>
      </c>
      <c r="AG41" s="693">
        <f>+ÚMVP_jogcímenkénti_részletező!L152-Ú_heti_változás_munka!J152</f>
        <v>0</v>
      </c>
      <c r="AH41" s="693">
        <f>+ÚMVP_jogcímenkénti_részletező!M152-Ú_heti_változás_munka!K152</f>
        <v>0</v>
      </c>
      <c r="AI41" s="693">
        <f>+ÚMVP_jogcímenkénti_részletező!N152-Ú_heti_változás_munka!L152</f>
        <v>0</v>
      </c>
      <c r="AJ41" s="693">
        <f>+ÚMVP_jogcímenkénti_részletező!O152-Ú_heti_változás_munka!M152</f>
        <v>0</v>
      </c>
      <c r="AK41" s="693">
        <f>+ÚMVP_jogcímenkénti_részletező!P152-Ú_heti_változás_munka!N152</f>
        <v>0</v>
      </c>
      <c r="AL41" s="693">
        <f>+ÚMVP_jogcímenkénti_részletező!Q152-Ú_heti_változás_munka!O152</f>
        <v>0</v>
      </c>
      <c r="AM41" s="693">
        <f>+ÚMVP_jogcímenkénti_részletező!R152-Ú_heti_változás_munka!P152</f>
        <v>0</v>
      </c>
      <c r="AN41" s="693">
        <f>+ÚMVP_jogcímenkénti_részletező!S152-Ú_heti_változás_munka!Q152</f>
        <v>0</v>
      </c>
      <c r="AO41" s="693">
        <f>+ÚMVP_jogcímenkénti_részletező!T152-Ú_heti_változás_munka!R152</f>
        <v>0</v>
      </c>
      <c r="AP41" s="693">
        <f>+ÚMVP_jogcímenkénti_részletező!U152-Ú_heti_változás_munka!S152</f>
        <v>0</v>
      </c>
      <c r="AQ41" s="693">
        <f>+ÚMVP_jogcímenkénti_részletező!V152-Ú_heti_változás_munka!T152</f>
        <v>0</v>
      </c>
      <c r="AR41" s="693">
        <f>+ÚMVP_jogcímenkénti_részletező!W152-Ú_heti_változás_munka!U152</f>
        <v>0</v>
      </c>
      <c r="AS41" s="693">
        <f>+ÚMVP_jogcímenkénti_részletező!X152-Ú_heti_változás_munka!V152</f>
        <v>0</v>
      </c>
      <c r="AT41" s="693">
        <f>+ÚMVP_jogcímenkénti_részletező!Y152-Ú_heti_változás_munka!W152</f>
        <v>0</v>
      </c>
    </row>
    <row r="42" spans="1:46" ht="30" customHeight="1" thickBot="1">
      <c r="A42" s="699"/>
      <c r="B42" s="64" t="s">
        <v>70</v>
      </c>
      <c r="C42" s="401">
        <v>6146</v>
      </c>
      <c r="D42" s="402">
        <v>64818768000</v>
      </c>
      <c r="E42" s="403"/>
      <c r="F42" s="403">
        <v>0</v>
      </c>
      <c r="G42" s="403">
        <v>541</v>
      </c>
      <c r="H42" s="403">
        <v>4611</v>
      </c>
      <c r="I42" s="403">
        <v>22</v>
      </c>
      <c r="J42" s="403">
        <v>1</v>
      </c>
      <c r="K42" s="403"/>
      <c r="L42" s="403">
        <v>904</v>
      </c>
      <c r="M42" s="403">
        <v>9735120000</v>
      </c>
      <c r="N42" s="403"/>
      <c r="O42" s="403"/>
      <c r="P42" s="403"/>
      <c r="Q42" s="403"/>
      <c r="R42" s="403"/>
      <c r="S42" s="404"/>
      <c r="T42" s="405"/>
      <c r="U42" s="405"/>
      <c r="V42" s="126"/>
      <c r="W42" s="301"/>
      <c r="Y42" s="544"/>
      <c r="Z42" s="545">
        <f>SUM(Z43:Z49)</f>
        <v>0</v>
      </c>
      <c r="AA42" s="545">
        <f aca="true" t="shared" si="2" ref="AA42:AT42">SUM(AA43:AA49)</f>
        <v>0</v>
      </c>
      <c r="AB42" s="545">
        <f t="shared" si="2"/>
        <v>0</v>
      </c>
      <c r="AC42" s="545">
        <f t="shared" si="2"/>
        <v>-92</v>
      </c>
      <c r="AD42" s="545">
        <f t="shared" si="2"/>
        <v>216</v>
      </c>
      <c r="AE42" s="545">
        <f t="shared" si="2"/>
        <v>5</v>
      </c>
      <c r="AF42" s="545">
        <f t="shared" si="2"/>
        <v>10</v>
      </c>
      <c r="AG42" s="545">
        <f t="shared" si="2"/>
        <v>1</v>
      </c>
      <c r="AH42" s="545">
        <f t="shared" si="2"/>
        <v>-100</v>
      </c>
      <c r="AI42" s="545">
        <f t="shared" si="2"/>
        <v>-3</v>
      </c>
      <c r="AJ42" s="545">
        <f t="shared" si="2"/>
        <v>-265521000</v>
      </c>
      <c r="AK42" s="545">
        <f t="shared" si="2"/>
        <v>57</v>
      </c>
      <c r="AL42" s="545">
        <f t="shared" si="2"/>
        <v>0</v>
      </c>
      <c r="AM42" s="545">
        <f t="shared" si="2"/>
        <v>144</v>
      </c>
      <c r="AN42" s="545">
        <f t="shared" si="2"/>
        <v>637753055</v>
      </c>
      <c r="AO42" s="545">
        <f t="shared" si="2"/>
        <v>144</v>
      </c>
      <c r="AP42" s="545">
        <f t="shared" si="2"/>
        <v>522614130</v>
      </c>
      <c r="AQ42" s="545">
        <f t="shared" si="2"/>
        <v>0</v>
      </c>
      <c r="AR42" s="545">
        <f t="shared" si="2"/>
        <v>0</v>
      </c>
      <c r="AS42" s="545">
        <f t="shared" si="2"/>
        <v>144</v>
      </c>
      <c r="AT42" s="545">
        <f t="shared" si="2"/>
        <v>522614130</v>
      </c>
    </row>
    <row r="43" spans="1:46" ht="59.25" customHeight="1">
      <c r="A43" s="697" t="s">
        <v>28</v>
      </c>
      <c r="B43" s="13">
        <v>2007</v>
      </c>
      <c r="C43" s="93">
        <v>0</v>
      </c>
      <c r="D43" s="95">
        <v>0</v>
      </c>
      <c r="E43" s="95"/>
      <c r="F43" s="124"/>
      <c r="G43" s="95">
        <v>0</v>
      </c>
      <c r="H43" s="95"/>
      <c r="I43" s="95">
        <v>0</v>
      </c>
      <c r="J43" s="95"/>
      <c r="K43" s="95"/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160">
        <v>0</v>
      </c>
      <c r="T43" s="161"/>
      <c r="U43" s="162"/>
      <c r="V43" s="34">
        <v>0</v>
      </c>
      <c r="W43" s="35">
        <v>0</v>
      </c>
      <c r="Y43" s="543" t="s">
        <v>80</v>
      </c>
      <c r="Z43" s="536">
        <f>ÚMVP_jogcímenkénti_részletező!E157-Ú_heti_változás_munka!C157</f>
        <v>0</v>
      </c>
      <c r="AA43" s="536">
        <f>ÚMVP_jogcímenkénti_részletező!F157-Ú_heti_változás_munka!D157</f>
        <v>0</v>
      </c>
      <c r="AB43" s="536">
        <f>ÚMVP_jogcímenkénti_részletező!G157-Ú_heti_változás_munka!E157</f>
        <v>0</v>
      </c>
      <c r="AC43" s="536">
        <f>ÚMVP_jogcímenkénti_részletező!H157-Ú_heti_változás_munka!F157</f>
        <v>0</v>
      </c>
      <c r="AD43" s="536">
        <f>ÚMVP_jogcímenkénti_részletező!I157-Ú_heti_változás_munka!G157</f>
        <v>0</v>
      </c>
      <c r="AE43" s="536">
        <f>ÚMVP_jogcímenkénti_részletező!J157-Ú_heti_változás_munka!H157</f>
        <v>0</v>
      </c>
      <c r="AF43" s="536">
        <f>ÚMVP_jogcímenkénti_részletező!K157-Ú_heti_változás_munka!I157</f>
        <v>0</v>
      </c>
      <c r="AG43" s="536">
        <f>ÚMVP_jogcímenkénti_részletező!L157-Ú_heti_változás_munka!J157</f>
        <v>0</v>
      </c>
      <c r="AH43" s="536">
        <f>ÚMVP_jogcímenkénti_részletező!M157-Ú_heti_változás_munka!K157</f>
        <v>0</v>
      </c>
      <c r="AI43" s="536">
        <f>ÚMVP_jogcímenkénti_részletező!N157-Ú_heti_változás_munka!L157</f>
        <v>0</v>
      </c>
      <c r="AJ43" s="536">
        <f>ÚMVP_jogcímenkénti_részletező!O157-Ú_heti_változás_munka!M157</f>
        <v>0</v>
      </c>
      <c r="AK43" s="536">
        <f>ÚMVP_jogcímenkénti_részletező!P157-Ú_heti_változás_munka!N157</f>
        <v>4</v>
      </c>
      <c r="AL43" s="536">
        <f>ÚMVP_jogcímenkénti_részletező!Q157-Ú_heti_változás_munka!O157</f>
        <v>0</v>
      </c>
      <c r="AM43" s="536">
        <f>ÚMVP_jogcímenkénti_részletező!R157-Ú_heti_változás_munka!P157</f>
        <v>0</v>
      </c>
      <c r="AN43" s="536">
        <f>ÚMVP_jogcímenkénti_részletező!S157-Ú_heti_változás_munka!Q157</f>
        <v>0</v>
      </c>
      <c r="AO43" s="536">
        <f>ÚMVP_jogcímenkénti_részletező!T157-Ú_heti_változás_munka!R157</f>
        <v>0</v>
      </c>
      <c r="AP43" s="536">
        <f>ÚMVP_jogcímenkénti_részletező!U157-Ú_heti_változás_munka!S157</f>
        <v>0</v>
      </c>
      <c r="AQ43" s="536">
        <f>ÚMVP_jogcímenkénti_részletező!V157-Ú_heti_változás_munka!T157</f>
        <v>0</v>
      </c>
      <c r="AR43" s="536">
        <f>ÚMVP_jogcímenkénti_részletező!W157-Ú_heti_változás_munka!U157</f>
        <v>0</v>
      </c>
      <c r="AS43" s="536">
        <f>ÚMVP_jogcímenkénti_részletező!X157-Ú_heti_változás_munka!V157</f>
        <v>0</v>
      </c>
      <c r="AT43" s="536">
        <f>ÚMVP_jogcímenkénti_részletező!Y157-Ú_heti_változás_munka!W157</f>
        <v>0</v>
      </c>
    </row>
    <row r="44" spans="1:46" ht="42.75" customHeight="1">
      <c r="A44" s="698"/>
      <c r="B44" s="6">
        <v>2008</v>
      </c>
      <c r="C44" s="164">
        <v>61</v>
      </c>
      <c r="D44" s="512">
        <v>406992000</v>
      </c>
      <c r="E44" s="512"/>
      <c r="F44" s="127"/>
      <c r="G44" s="512">
        <v>0</v>
      </c>
      <c r="H44" s="512"/>
      <c r="I44" s="512">
        <v>6</v>
      </c>
      <c r="J44" s="512"/>
      <c r="K44" s="512"/>
      <c r="L44" s="512">
        <v>0</v>
      </c>
      <c r="M44" s="512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513">
        <v>0</v>
      </c>
      <c r="T44" s="389"/>
      <c r="U44" s="514"/>
      <c r="V44" s="104">
        <v>0</v>
      </c>
      <c r="W44" s="105">
        <v>0</v>
      </c>
      <c r="Y44" s="539" t="s">
        <v>124</v>
      </c>
      <c r="Z44" s="536">
        <f>ÚMVP_jogcímenkénti_részletező!E160-C160</f>
        <v>0</v>
      </c>
      <c r="AA44" s="536">
        <f>ÚMVP_jogcímenkénti_részletező!F160-D160</f>
        <v>0</v>
      </c>
      <c r="AB44" s="536">
        <f>ÚMVP_jogcímenkénti_részletező!G160-E160</f>
        <v>0</v>
      </c>
      <c r="AC44" s="536">
        <f>ÚMVP_jogcímenkénti_részletező!H160-F160</f>
        <v>-2</v>
      </c>
      <c r="AD44" s="536">
        <f>ÚMVP_jogcímenkénti_részletező!I160-G160</f>
        <v>0</v>
      </c>
      <c r="AE44" s="536">
        <f>ÚMVP_jogcímenkénti_részletező!J160-H160</f>
        <v>0</v>
      </c>
      <c r="AF44" s="536">
        <f>ÚMVP_jogcímenkénti_részletező!K160-I160</f>
        <v>0</v>
      </c>
      <c r="AG44" s="536">
        <f>ÚMVP_jogcímenkénti_részletező!L160-J160</f>
        <v>0</v>
      </c>
      <c r="AH44" s="536">
        <f>ÚMVP_jogcímenkénti_részletező!M160-K160</f>
        <v>0</v>
      </c>
      <c r="AI44" s="536">
        <f>ÚMVP_jogcímenkénti_részletező!N160-L160</f>
        <v>-5</v>
      </c>
      <c r="AJ44" s="536">
        <f>ÚMVP_jogcímenkénti_részletező!O160-M160</f>
        <v>-193007000</v>
      </c>
      <c r="AK44" s="536">
        <f>ÚMVP_jogcímenkénti_részletező!P160-N160</f>
        <v>2</v>
      </c>
      <c r="AL44" s="536">
        <f>ÚMVP_jogcímenkénti_részletező!Q160-O160</f>
        <v>0</v>
      </c>
      <c r="AM44" s="536">
        <f>ÚMVP_jogcímenkénti_részletező!R160-P160</f>
        <v>0</v>
      </c>
      <c r="AN44" s="536">
        <f>ÚMVP_jogcímenkénti_részletező!S160-Q160</f>
        <v>0</v>
      </c>
      <c r="AO44" s="536">
        <f>ÚMVP_jogcímenkénti_részletező!T160-R160</f>
        <v>0</v>
      </c>
      <c r="AP44" s="536">
        <f>ÚMVP_jogcímenkénti_részletező!U160-S160</f>
        <v>0</v>
      </c>
      <c r="AQ44" s="536">
        <f>ÚMVP_jogcímenkénti_részletező!V160-T160</f>
        <v>0</v>
      </c>
      <c r="AR44" s="536">
        <f>ÚMVP_jogcímenkénti_részletező!W160-U160</f>
        <v>0</v>
      </c>
      <c r="AS44" s="536">
        <f>ÚMVP_jogcímenkénti_részletező!X160-V160</f>
        <v>0</v>
      </c>
      <c r="AT44" s="536">
        <f>ÚMVP_jogcímenkénti_részletező!Y160-W160</f>
        <v>0</v>
      </c>
    </row>
    <row r="45" spans="1:46" ht="30" customHeight="1">
      <c r="A45" s="698"/>
      <c r="B45" s="6">
        <v>2009</v>
      </c>
      <c r="C45" s="163">
        <v>0</v>
      </c>
      <c r="D45" s="515">
        <v>0</v>
      </c>
      <c r="E45" s="171"/>
      <c r="F45" s="171">
        <v>0</v>
      </c>
      <c r="G45" s="171">
        <v>19</v>
      </c>
      <c r="H45" s="171"/>
      <c r="I45" s="171">
        <v>0</v>
      </c>
      <c r="J45" s="171"/>
      <c r="K45" s="171">
        <v>0</v>
      </c>
      <c r="L45" s="171">
        <v>36</v>
      </c>
      <c r="M45" s="171">
        <v>327707100</v>
      </c>
      <c r="N45" s="171">
        <v>40</v>
      </c>
      <c r="O45" s="171">
        <v>354935700</v>
      </c>
      <c r="P45" s="171">
        <v>17</v>
      </c>
      <c r="Q45" s="171">
        <v>15356877</v>
      </c>
      <c r="R45" s="171">
        <v>17</v>
      </c>
      <c r="S45" s="516">
        <v>15356877</v>
      </c>
      <c r="T45" s="125"/>
      <c r="U45" s="125"/>
      <c r="V45" s="102">
        <v>17</v>
      </c>
      <c r="W45" s="517">
        <v>15356877</v>
      </c>
      <c r="Y45" s="535" t="s">
        <v>81</v>
      </c>
      <c r="Z45" s="536">
        <f>ÚMVP_jogcímenkénti_részletező!E165-Ú_heti_változás_munka!C165</f>
        <v>0</v>
      </c>
      <c r="AA45" s="536">
        <f>ÚMVP_jogcímenkénti_részletező!F165-Ú_heti_változás_munka!D165</f>
        <v>0</v>
      </c>
      <c r="AB45" s="536">
        <f>ÚMVP_jogcímenkénti_részletező!G165-Ú_heti_változás_munka!E165</f>
        <v>0</v>
      </c>
      <c r="AC45" s="536">
        <f>ÚMVP_jogcímenkénti_részletező!H165-Ú_heti_változás_munka!F165</f>
        <v>0</v>
      </c>
      <c r="AD45" s="536">
        <f>ÚMVP_jogcímenkénti_részletező!I165-Ú_heti_változás_munka!G165</f>
        <v>0</v>
      </c>
      <c r="AE45" s="536">
        <f>ÚMVP_jogcímenkénti_részletező!J165-Ú_heti_változás_munka!H165</f>
        <v>0</v>
      </c>
      <c r="AF45" s="536">
        <f>ÚMVP_jogcímenkénti_részletező!K165-Ú_heti_változás_munka!I165</f>
        <v>0</v>
      </c>
      <c r="AG45" s="536">
        <f>ÚMVP_jogcímenkénti_részletező!L165-Ú_heti_változás_munka!J165</f>
        <v>0</v>
      </c>
      <c r="AH45" s="536">
        <f>ÚMVP_jogcímenkénti_részletező!M165-Ú_heti_változás_munka!K165</f>
        <v>0</v>
      </c>
      <c r="AI45" s="536">
        <f>ÚMVP_jogcímenkénti_részletező!N165-Ú_heti_változás_munka!L165</f>
        <v>0</v>
      </c>
      <c r="AJ45" s="536">
        <f>ÚMVP_jogcímenkénti_részletező!O165-Ú_heti_változás_munka!M165</f>
        <v>0</v>
      </c>
      <c r="AK45" s="536">
        <f>ÚMVP_jogcímenkénti_részletező!P165-Ú_heti_változás_munka!N165</f>
        <v>0</v>
      </c>
      <c r="AL45" s="536">
        <f>ÚMVP_jogcímenkénti_részletező!Q165-Ú_heti_változás_munka!O165</f>
        <v>0</v>
      </c>
      <c r="AM45" s="536">
        <f>ÚMVP_jogcímenkénti_részletező!R165-Ú_heti_változás_munka!P165</f>
        <v>85</v>
      </c>
      <c r="AN45" s="536">
        <f>ÚMVP_jogcímenkénti_részletező!S165-Ú_heti_változás_munka!Q165</f>
        <v>108435055</v>
      </c>
      <c r="AO45" s="536">
        <f>ÚMVP_jogcímenkénti_részletező!T165-Ú_heti_változás_munka!R165</f>
        <v>85</v>
      </c>
      <c r="AP45" s="536">
        <f>ÚMVP_jogcímenkénti_részletező!U165-Ú_heti_változás_munka!S165</f>
        <v>103818130</v>
      </c>
      <c r="AQ45" s="536">
        <f>ÚMVP_jogcímenkénti_részletező!V165-Ú_heti_változás_munka!T165</f>
        <v>0</v>
      </c>
      <c r="AR45" s="536">
        <f>ÚMVP_jogcímenkénti_részletező!W165-Ú_heti_változás_munka!U165</f>
        <v>0</v>
      </c>
      <c r="AS45" s="536">
        <f>ÚMVP_jogcímenkénti_részletező!X165-Ú_heti_változás_munka!V165</f>
        <v>85</v>
      </c>
      <c r="AT45" s="536">
        <f>ÚMVP_jogcímenkénti_részletező!Y165-Ú_heti_változás_munka!W165</f>
        <v>103818130</v>
      </c>
    </row>
    <row r="46" spans="1:46" ht="30" customHeight="1" thickBot="1">
      <c r="A46" s="698"/>
      <c r="B46" s="12">
        <v>2010</v>
      </c>
      <c r="C46" s="507">
        <v>71</v>
      </c>
      <c r="D46" s="508">
        <v>193554900</v>
      </c>
      <c r="E46" s="508"/>
      <c r="F46" s="508">
        <v>26</v>
      </c>
      <c r="G46" s="508">
        <v>16</v>
      </c>
      <c r="H46" s="508"/>
      <c r="I46" s="508"/>
      <c r="J46" s="508"/>
      <c r="K46" s="508"/>
      <c r="L46" s="508"/>
      <c r="M46" s="508"/>
      <c r="N46" s="508"/>
      <c r="O46" s="508"/>
      <c r="P46" s="508">
        <v>8</v>
      </c>
      <c r="Q46" s="508">
        <v>14079161</v>
      </c>
      <c r="R46" s="508">
        <v>8</v>
      </c>
      <c r="S46" s="508">
        <v>14079161</v>
      </c>
      <c r="T46" s="509"/>
      <c r="U46" s="510"/>
      <c r="V46" s="508">
        <v>8</v>
      </c>
      <c r="W46" s="511">
        <v>14079161</v>
      </c>
      <c r="Y46" s="546" t="s">
        <v>60</v>
      </c>
      <c r="Z46" s="536">
        <f>ÚMVP_jogcímenkénti_részletező!E168-Ú_heti_változás_munka!C168</f>
        <v>0</v>
      </c>
      <c r="AA46" s="536">
        <f>ÚMVP_jogcímenkénti_részletező!F168-Ú_heti_változás_munka!D168</f>
        <v>0</v>
      </c>
      <c r="AB46" s="536">
        <f>ÚMVP_jogcímenkénti_részletező!G168-Ú_heti_változás_munka!E168</f>
        <v>0</v>
      </c>
      <c r="AC46" s="536">
        <f>ÚMVP_jogcímenkénti_részletező!H168-Ú_heti_változás_munka!F168</f>
        <v>-20</v>
      </c>
      <c r="AD46" s="536">
        <f>ÚMVP_jogcímenkénti_részletező!I168-Ú_heti_változás_munka!G168</f>
        <v>20</v>
      </c>
      <c r="AE46" s="536">
        <f>ÚMVP_jogcímenkénti_részletező!J168-Ú_heti_változás_munka!H168</f>
        <v>0</v>
      </c>
      <c r="AF46" s="536">
        <f>ÚMVP_jogcímenkénti_részletező!K168-Ú_heti_változás_munka!I168</f>
        <v>2</v>
      </c>
      <c r="AG46" s="536">
        <f>ÚMVP_jogcímenkénti_részletező!L168-Ú_heti_változás_munka!J168</f>
        <v>1</v>
      </c>
      <c r="AH46" s="536">
        <f>ÚMVP_jogcímenkénti_részletező!M168-Ú_heti_változás_munka!K168</f>
        <v>2</v>
      </c>
      <c r="AI46" s="536">
        <f>ÚMVP_jogcímenkénti_részletező!N168-Ú_heti_változás_munka!L168</f>
        <v>5</v>
      </c>
      <c r="AJ46" s="536">
        <f>ÚMVP_jogcímenkénti_részletező!O168-Ú_heti_változás_munka!M168</f>
        <v>0</v>
      </c>
      <c r="AK46" s="536">
        <f>ÚMVP_jogcímenkénti_részletező!P168-Ú_heti_változás_munka!N168</f>
        <v>23</v>
      </c>
      <c r="AL46" s="536">
        <f>ÚMVP_jogcímenkénti_részletező!Q168-Ú_heti_változás_munka!O168</f>
        <v>0</v>
      </c>
      <c r="AM46" s="536">
        <f>ÚMVP_jogcímenkénti_részletező!R168-Ú_heti_változás_munka!P168</f>
        <v>33</v>
      </c>
      <c r="AN46" s="536">
        <f>ÚMVP_jogcímenkénti_részletező!S168-Ú_heti_változás_munka!Q168</f>
        <v>286201000</v>
      </c>
      <c r="AO46" s="536">
        <f>ÚMVP_jogcímenkénti_részletező!T168-Ú_heti_változás_munka!R168</f>
        <v>33</v>
      </c>
      <c r="AP46" s="536">
        <f>ÚMVP_jogcímenkénti_részletező!U168-Ú_heti_változás_munka!S168</f>
        <v>223908000</v>
      </c>
      <c r="AQ46" s="536">
        <f>ÚMVP_jogcímenkénti_részletező!V168-Ú_heti_változás_munka!T168</f>
        <v>0</v>
      </c>
      <c r="AR46" s="536">
        <f>ÚMVP_jogcímenkénti_részletező!W168-Ú_heti_változás_munka!U168</f>
        <v>0</v>
      </c>
      <c r="AS46" s="536">
        <f>ÚMVP_jogcímenkénti_részletező!X168-Ú_heti_változás_munka!V168</f>
        <v>33</v>
      </c>
      <c r="AT46" s="536">
        <f>ÚMVP_jogcímenkénti_részletező!Y168-Ú_heti_változás_munka!W168</f>
        <v>223908000</v>
      </c>
    </row>
    <row r="47" spans="1:46" ht="30" customHeight="1" thickBot="1">
      <c r="A47" s="699"/>
      <c r="B47" s="15" t="s">
        <v>70</v>
      </c>
      <c r="C47" s="128">
        <v>132</v>
      </c>
      <c r="D47" s="129">
        <v>600546900</v>
      </c>
      <c r="E47" s="129">
        <v>0</v>
      </c>
      <c r="F47" s="129">
        <v>26</v>
      </c>
      <c r="G47" s="129">
        <v>35</v>
      </c>
      <c r="H47" s="129"/>
      <c r="I47" s="129">
        <v>6</v>
      </c>
      <c r="J47" s="129">
        <v>0</v>
      </c>
      <c r="K47" s="129">
        <v>0</v>
      </c>
      <c r="L47" s="129">
        <v>36</v>
      </c>
      <c r="M47" s="129">
        <v>327707100</v>
      </c>
      <c r="N47" s="129">
        <v>40</v>
      </c>
      <c r="O47" s="129">
        <v>354935700</v>
      </c>
      <c r="P47" s="129">
        <v>25</v>
      </c>
      <c r="Q47" s="129">
        <v>29436038</v>
      </c>
      <c r="R47" s="129">
        <v>25</v>
      </c>
      <c r="S47" s="129">
        <v>29436038</v>
      </c>
      <c r="T47" s="129">
        <v>0</v>
      </c>
      <c r="U47" s="131">
        <v>0</v>
      </c>
      <c r="V47" s="129">
        <v>25</v>
      </c>
      <c r="W47" s="246">
        <v>29436038</v>
      </c>
      <c r="Y47" s="546" t="s">
        <v>61</v>
      </c>
      <c r="Z47" s="536">
        <f>ÚMVP_jogcímenkénti_részletező!E171-Ú_heti_változás_munka!C171</f>
        <v>0</v>
      </c>
      <c r="AA47" s="536">
        <f>ÚMVP_jogcímenkénti_részletező!F171-Ú_heti_változás_munka!D171</f>
        <v>0</v>
      </c>
      <c r="AB47" s="536">
        <f>ÚMVP_jogcímenkénti_részletező!G171-Ú_heti_változás_munka!E171</f>
        <v>0</v>
      </c>
      <c r="AC47" s="536">
        <f>ÚMVP_jogcímenkénti_részletező!H171-Ú_heti_változás_munka!F171</f>
        <v>-53</v>
      </c>
      <c r="AD47" s="536">
        <f>ÚMVP_jogcímenkénti_részletező!I171-Ú_heti_változás_munka!G171</f>
        <v>114</v>
      </c>
      <c r="AE47" s="536">
        <f>ÚMVP_jogcímenkénti_részletező!J171-Ú_heti_változás_munka!H171</f>
        <v>0</v>
      </c>
      <c r="AF47" s="536">
        <f>ÚMVP_jogcímenkénti_részletező!K171-Ú_heti_változás_munka!I171</f>
        <v>2</v>
      </c>
      <c r="AG47" s="536">
        <f>ÚMVP_jogcímenkénti_részletező!L171-Ú_heti_változás_munka!J171</f>
        <v>0</v>
      </c>
      <c r="AH47" s="536">
        <f>ÚMVP_jogcímenkénti_részletező!M171-Ú_heti_változás_munka!K171</f>
        <v>-110</v>
      </c>
      <c r="AI47" s="536">
        <f>ÚMVP_jogcímenkénti_részletező!N171-Ú_heti_változás_munka!L171</f>
        <v>-1</v>
      </c>
      <c r="AJ47" s="536">
        <f>ÚMVP_jogcímenkénti_részletező!O171-Ú_heti_változás_munka!M171</f>
        <v>-44237000</v>
      </c>
      <c r="AK47" s="536">
        <f>ÚMVP_jogcímenkénti_részletező!P171-Ú_heti_változás_munka!N171</f>
        <v>16</v>
      </c>
      <c r="AL47" s="536">
        <f>ÚMVP_jogcímenkénti_részletező!Q171-Ú_heti_változás_munka!O171</f>
        <v>0</v>
      </c>
      <c r="AM47" s="536">
        <f>ÚMVP_jogcímenkénti_részletező!R171-Ú_heti_változás_munka!P171</f>
        <v>18</v>
      </c>
      <c r="AN47" s="536">
        <f>ÚMVP_jogcímenkénti_részletező!S171-Ú_heti_változás_munka!Q171</f>
        <v>151334000</v>
      </c>
      <c r="AO47" s="536">
        <f>ÚMVP_jogcímenkénti_részletező!T171-Ú_heti_változás_munka!R171</f>
        <v>18</v>
      </c>
      <c r="AP47" s="536">
        <f>ÚMVP_jogcímenkénti_részletező!U171-Ú_heti_változás_munka!S171</f>
        <v>117165000</v>
      </c>
      <c r="AQ47" s="536">
        <f>ÚMVP_jogcímenkénti_részletező!V171-Ú_heti_változás_munka!T171</f>
        <v>0</v>
      </c>
      <c r="AR47" s="536">
        <f>ÚMVP_jogcímenkénti_részletező!W171-Ú_heti_változás_munka!U171</f>
        <v>0</v>
      </c>
      <c r="AS47" s="536">
        <f>ÚMVP_jogcímenkénti_részletező!X171-Ú_heti_változás_munka!V171</f>
        <v>18</v>
      </c>
      <c r="AT47" s="536">
        <f>ÚMVP_jogcímenkénti_részletező!Y171-Ú_heti_változás_munka!W171</f>
        <v>117165000</v>
      </c>
    </row>
    <row r="48" spans="1:46" ht="30" customHeight="1">
      <c r="A48" s="697" t="s">
        <v>30</v>
      </c>
      <c r="B48" s="13">
        <v>2007</v>
      </c>
      <c r="C48" s="93">
        <v>9521</v>
      </c>
      <c r="D48" s="94">
        <v>996124680</v>
      </c>
      <c r="E48" s="95"/>
      <c r="F48" s="30">
        <v>0</v>
      </c>
      <c r="G48" s="95">
        <v>166</v>
      </c>
      <c r="H48" s="95"/>
      <c r="I48" s="111">
        <v>350</v>
      </c>
      <c r="J48" s="111">
        <v>257</v>
      </c>
      <c r="K48" s="111">
        <v>0</v>
      </c>
      <c r="L48" s="111">
        <v>8743</v>
      </c>
      <c r="M48" s="112">
        <v>903580276</v>
      </c>
      <c r="N48" s="112"/>
      <c r="O48" s="112"/>
      <c r="P48" s="112"/>
      <c r="Q48" s="112"/>
      <c r="R48" s="112"/>
      <c r="S48" s="96"/>
      <c r="T48" s="96"/>
      <c r="U48" s="84"/>
      <c r="V48" s="84">
        <v>0</v>
      </c>
      <c r="W48" s="35">
        <v>0</v>
      </c>
      <c r="Y48" s="546" t="s">
        <v>62</v>
      </c>
      <c r="Z48" s="536">
        <f>ÚMVP_jogcímenkénti_részletező!E174-Ú_heti_változás_munka!C174</f>
        <v>0</v>
      </c>
      <c r="AA48" s="536">
        <f>ÚMVP_jogcímenkénti_részletező!F174-Ú_heti_változás_munka!D174</f>
        <v>0</v>
      </c>
      <c r="AB48" s="536">
        <f>ÚMVP_jogcímenkénti_részletező!G174-Ú_heti_változás_munka!E174</f>
        <v>0</v>
      </c>
      <c r="AC48" s="536">
        <f>ÚMVP_jogcímenkénti_részletező!H174-Ú_heti_változás_munka!F174</f>
        <v>-25</v>
      </c>
      <c r="AD48" s="536">
        <f>ÚMVP_jogcímenkénti_részletező!I174-Ú_heti_változás_munka!G174</f>
        <v>68</v>
      </c>
      <c r="AE48" s="536">
        <f>ÚMVP_jogcímenkénti_részletező!J174-Ú_heti_változás_munka!H174</f>
        <v>6</v>
      </c>
      <c r="AF48" s="536">
        <f>ÚMVP_jogcímenkénti_részletező!K174-Ú_heti_változás_munka!I174</f>
        <v>5</v>
      </c>
      <c r="AG48" s="536">
        <f>ÚMVP_jogcímenkénti_részletező!L174-Ú_heti_változás_munka!J174</f>
        <v>0</v>
      </c>
      <c r="AH48" s="536">
        <f>ÚMVP_jogcímenkénti_részletező!M174-Ú_heti_változás_munka!K174</f>
        <v>6</v>
      </c>
      <c r="AI48" s="536">
        <f>ÚMVP_jogcímenkénti_részletező!N174-Ú_heti_változás_munka!L174</f>
        <v>-1</v>
      </c>
      <c r="AJ48" s="536">
        <f>ÚMVP_jogcímenkénti_részletező!O174-Ú_heti_változás_munka!M174</f>
        <v>-36106000</v>
      </c>
      <c r="AK48" s="536">
        <f>ÚMVP_jogcímenkénti_részletező!P174-Ú_heti_változás_munka!N174</f>
        <v>3</v>
      </c>
      <c r="AL48" s="536">
        <f>ÚMVP_jogcímenkénti_részletező!Q174-Ú_heti_változás_munka!O174</f>
        <v>0</v>
      </c>
      <c r="AM48" s="536">
        <f>ÚMVP_jogcímenkénti_részletező!R174-Ú_heti_változás_munka!P174</f>
        <v>8</v>
      </c>
      <c r="AN48" s="536">
        <f>ÚMVP_jogcímenkénti_részletező!S174-Ú_heti_változás_munka!Q174</f>
        <v>74907000</v>
      </c>
      <c r="AO48" s="536">
        <f>ÚMVP_jogcímenkénti_részletező!T174-Ú_heti_változás_munka!R174</f>
        <v>8</v>
      </c>
      <c r="AP48" s="536">
        <f>ÚMVP_jogcímenkénti_részletező!U174-Ú_heti_változás_munka!S174</f>
        <v>77723000</v>
      </c>
      <c r="AQ48" s="536">
        <f>ÚMVP_jogcímenkénti_részletező!V174-Ú_heti_változás_munka!T174</f>
        <v>0</v>
      </c>
      <c r="AR48" s="536">
        <f>ÚMVP_jogcímenkénti_részletező!W174-Ú_heti_változás_munka!U174</f>
        <v>0</v>
      </c>
      <c r="AS48" s="536">
        <f>ÚMVP_jogcímenkénti_részletező!X174-Ú_heti_változás_munka!V174</f>
        <v>8</v>
      </c>
      <c r="AT48" s="536">
        <f>ÚMVP_jogcímenkénti_részletező!Y174-Ú_heti_változás_munka!W174</f>
        <v>77723000</v>
      </c>
    </row>
    <row r="49" spans="1:46" ht="30" customHeight="1">
      <c r="A49" s="698"/>
      <c r="B49" s="6">
        <v>2008</v>
      </c>
      <c r="C49" s="33">
        <v>3775</v>
      </c>
      <c r="D49" s="97">
        <v>476065566</v>
      </c>
      <c r="E49" s="31"/>
      <c r="F49" s="31">
        <v>1</v>
      </c>
      <c r="G49" s="31">
        <v>243</v>
      </c>
      <c r="H49" s="31"/>
      <c r="I49" s="114">
        <v>182</v>
      </c>
      <c r="J49" s="114">
        <v>68</v>
      </c>
      <c r="K49" s="132">
        <v>0</v>
      </c>
      <c r="L49" s="132">
        <v>3274</v>
      </c>
      <c r="M49" s="115">
        <v>419399689</v>
      </c>
      <c r="N49" s="115">
        <v>9386</v>
      </c>
      <c r="O49" s="115" t="s">
        <v>31</v>
      </c>
      <c r="P49" s="115">
        <v>7394</v>
      </c>
      <c r="Q49" s="115">
        <v>745565743</v>
      </c>
      <c r="R49" s="115">
        <v>7394</v>
      </c>
      <c r="S49" s="99">
        <v>745565743</v>
      </c>
      <c r="T49" s="99"/>
      <c r="U49" s="34"/>
      <c r="V49" s="34">
        <v>7394</v>
      </c>
      <c r="W49" s="35">
        <v>745565743</v>
      </c>
      <c r="Y49" s="546" t="s">
        <v>63</v>
      </c>
      <c r="Z49" s="536">
        <f>ÚMVP_jogcímenkénti_részletező!E177-Ú_heti_változás_munka!C177</f>
        <v>0</v>
      </c>
      <c r="AA49" s="536">
        <f>ÚMVP_jogcímenkénti_részletező!F177-Ú_heti_változás_munka!D177</f>
        <v>0</v>
      </c>
      <c r="AB49" s="536">
        <f>ÚMVP_jogcímenkénti_részletező!G177-Ú_heti_változás_munka!E177</f>
        <v>0</v>
      </c>
      <c r="AC49" s="536">
        <f>ÚMVP_jogcímenkénti_részletező!H177-Ú_heti_változás_munka!F177</f>
        <v>8</v>
      </c>
      <c r="AD49" s="536">
        <f>ÚMVP_jogcímenkénti_részletező!I177-Ú_heti_változás_munka!G177</f>
        <v>14</v>
      </c>
      <c r="AE49" s="536">
        <f>ÚMVP_jogcímenkénti_részletező!J177-Ú_heti_változás_munka!H177</f>
        <v>-1</v>
      </c>
      <c r="AF49" s="536">
        <f>ÚMVP_jogcímenkénti_részletező!K177-Ú_heti_változás_munka!I177</f>
        <v>1</v>
      </c>
      <c r="AG49" s="536">
        <f>ÚMVP_jogcímenkénti_részletező!L177-Ú_heti_változás_munka!J177</f>
        <v>0</v>
      </c>
      <c r="AH49" s="536">
        <f>ÚMVP_jogcímenkénti_részletező!M177-Ú_heti_változás_munka!K177</f>
        <v>2</v>
      </c>
      <c r="AI49" s="536">
        <f>ÚMVP_jogcímenkénti_részletező!N177-Ú_heti_változás_munka!L177</f>
        <v>-1</v>
      </c>
      <c r="AJ49" s="536">
        <f>ÚMVP_jogcímenkénti_részletező!O177-Ú_heti_változás_munka!M177</f>
        <v>7829000</v>
      </c>
      <c r="AK49" s="536">
        <f>ÚMVP_jogcímenkénti_részletező!P177-Ú_heti_változás_munka!N177</f>
        <v>9</v>
      </c>
      <c r="AL49" s="536">
        <f>ÚMVP_jogcímenkénti_részletező!Q177-Ú_heti_változás_munka!O177</f>
        <v>0</v>
      </c>
      <c r="AM49" s="536">
        <f>ÚMVP_jogcímenkénti_részletező!R177-Ú_heti_változás_munka!P177</f>
        <v>0</v>
      </c>
      <c r="AN49" s="536">
        <f>ÚMVP_jogcímenkénti_részletező!S177-Ú_heti_változás_munka!Q177</f>
        <v>16876000</v>
      </c>
      <c r="AO49" s="536">
        <f>ÚMVP_jogcímenkénti_részletező!T177-Ú_heti_változás_munka!R177</f>
        <v>0</v>
      </c>
      <c r="AP49" s="536">
        <f>ÚMVP_jogcímenkénti_részletező!U177-Ú_heti_változás_munka!S177</f>
        <v>0</v>
      </c>
      <c r="AQ49" s="536">
        <f>ÚMVP_jogcímenkénti_részletező!V177-Ú_heti_változás_munka!T177</f>
        <v>0</v>
      </c>
      <c r="AR49" s="536">
        <f>ÚMVP_jogcímenkénti_részletező!W177-Ú_heti_változás_munka!U177</f>
        <v>0</v>
      </c>
      <c r="AS49" s="536">
        <f>ÚMVP_jogcímenkénti_részletező!X177-Ú_heti_változás_munka!V177</f>
        <v>0</v>
      </c>
      <c r="AT49" s="536">
        <f>ÚMVP_jogcímenkénti_részletező!Y177-Ú_heti_változás_munka!W177</f>
        <v>0</v>
      </c>
    </row>
    <row r="50" spans="1:46" ht="30" customHeight="1">
      <c r="A50" s="698"/>
      <c r="B50" s="6">
        <v>2009</v>
      </c>
      <c r="C50" s="148">
        <v>5471</v>
      </c>
      <c r="D50" s="97" t="s">
        <v>31</v>
      </c>
      <c r="E50" s="31"/>
      <c r="F50" s="31">
        <v>24</v>
      </c>
      <c r="G50" s="31">
        <v>214</v>
      </c>
      <c r="H50" s="31"/>
      <c r="I50" s="114">
        <v>162</v>
      </c>
      <c r="J50" s="114">
        <v>28</v>
      </c>
      <c r="K50" s="132">
        <v>4</v>
      </c>
      <c r="L50" s="132">
        <v>4054</v>
      </c>
      <c r="M50" s="114">
        <v>544887153</v>
      </c>
      <c r="N50" s="114">
        <v>3854</v>
      </c>
      <c r="O50" s="114" t="s">
        <v>31</v>
      </c>
      <c r="P50" s="114">
        <v>3597</v>
      </c>
      <c r="Q50" s="114">
        <v>452088500</v>
      </c>
      <c r="R50" s="114">
        <v>3597</v>
      </c>
      <c r="S50" s="99">
        <v>452088500</v>
      </c>
      <c r="T50" s="99"/>
      <c r="U50" s="34"/>
      <c r="V50" s="34">
        <v>3597</v>
      </c>
      <c r="W50" s="35">
        <v>452088500</v>
      </c>
      <c r="Y50" s="533" t="s">
        <v>84</v>
      </c>
      <c r="Z50" s="545">
        <f>Z51+Z52</f>
        <v>1</v>
      </c>
      <c r="AA50" s="545">
        <f aca="true" t="shared" si="3" ref="AA50:AT50">AA51+AA52</f>
        <v>0</v>
      </c>
      <c r="AB50" s="545">
        <f t="shared" si="3"/>
        <v>0</v>
      </c>
      <c r="AC50" s="545">
        <f t="shared" si="3"/>
        <v>-30</v>
      </c>
      <c r="AD50" s="545">
        <f t="shared" si="3"/>
        <v>3</v>
      </c>
      <c r="AE50" s="545">
        <f t="shared" si="3"/>
        <v>15</v>
      </c>
      <c r="AF50" s="545">
        <f t="shared" si="3"/>
        <v>3</v>
      </c>
      <c r="AG50" s="545">
        <f t="shared" si="3"/>
        <v>0</v>
      </c>
      <c r="AH50" s="545">
        <f t="shared" si="3"/>
        <v>-14</v>
      </c>
      <c r="AI50" s="545">
        <f t="shared" si="3"/>
        <v>394</v>
      </c>
      <c r="AJ50" s="545">
        <f t="shared" si="3"/>
        <v>1193226000</v>
      </c>
      <c r="AK50" s="545">
        <f t="shared" si="3"/>
        <v>0</v>
      </c>
      <c r="AL50" s="545">
        <f t="shared" si="3"/>
        <v>0</v>
      </c>
      <c r="AM50" s="545">
        <f t="shared" si="3"/>
        <v>9</v>
      </c>
      <c r="AN50" s="545">
        <f t="shared" si="3"/>
        <v>60012334</v>
      </c>
      <c r="AO50" s="545">
        <f t="shared" si="3"/>
        <v>9</v>
      </c>
      <c r="AP50" s="545">
        <f t="shared" si="3"/>
        <v>38373403</v>
      </c>
      <c r="AQ50" s="545">
        <f t="shared" si="3"/>
        <v>0</v>
      </c>
      <c r="AR50" s="545">
        <f t="shared" si="3"/>
        <v>0</v>
      </c>
      <c r="AS50" s="545">
        <f t="shared" si="3"/>
        <v>9</v>
      </c>
      <c r="AT50" s="545">
        <f t="shared" si="3"/>
        <v>38373403</v>
      </c>
    </row>
    <row r="51" spans="1:46" ht="30" customHeight="1" thickBot="1">
      <c r="A51" s="698"/>
      <c r="B51" s="12">
        <v>2010</v>
      </c>
      <c r="C51" s="262">
        <v>1597</v>
      </c>
      <c r="D51" s="285"/>
      <c r="E51" s="126"/>
      <c r="F51" s="126">
        <v>19</v>
      </c>
      <c r="G51" s="126">
        <v>9</v>
      </c>
      <c r="H51" s="126"/>
      <c r="I51" s="273">
        <v>10</v>
      </c>
      <c r="J51" s="273"/>
      <c r="K51" s="295">
        <v>46</v>
      </c>
      <c r="L51" s="295"/>
      <c r="M51" s="273"/>
      <c r="N51" s="273">
        <v>2194</v>
      </c>
      <c r="O51" s="273"/>
      <c r="P51" s="273"/>
      <c r="Q51" s="273"/>
      <c r="R51" s="273"/>
      <c r="S51" s="274"/>
      <c r="T51" s="274"/>
      <c r="U51" s="275"/>
      <c r="V51" s="275">
        <v>0</v>
      </c>
      <c r="W51" s="276">
        <v>0</v>
      </c>
      <c r="Y51" s="547" t="s">
        <v>67</v>
      </c>
      <c r="Z51" s="536">
        <f>ÚMVP_jogcímenkénti_részletező!E182-Ú_heti_változás_munka!C182</f>
        <v>0</v>
      </c>
      <c r="AA51" s="536">
        <f>ÚMVP_jogcímenkénti_részletező!F182-Ú_heti_változás_munka!D182</f>
        <v>0</v>
      </c>
      <c r="AB51" s="536">
        <f>ÚMVP_jogcímenkénti_részletező!G182-Ú_heti_változás_munka!E182</f>
        <v>0</v>
      </c>
      <c r="AC51" s="536">
        <f>ÚMVP_jogcímenkénti_részletező!H182-Ú_heti_változás_munka!F182</f>
        <v>0</v>
      </c>
      <c r="AD51" s="536">
        <f>ÚMVP_jogcímenkénti_részletező!I182-Ú_heti_változás_munka!G182</f>
        <v>0</v>
      </c>
      <c r="AE51" s="536">
        <f>ÚMVP_jogcímenkénti_részletező!J182-Ú_heti_változás_munka!H182</f>
        <v>0</v>
      </c>
      <c r="AF51" s="536">
        <f>ÚMVP_jogcímenkénti_részletező!K182-Ú_heti_változás_munka!I182</f>
        <v>0</v>
      </c>
      <c r="AG51" s="536">
        <f>ÚMVP_jogcímenkénti_részletező!L182-Ú_heti_változás_munka!J182</f>
        <v>0</v>
      </c>
      <c r="AH51" s="536">
        <f>ÚMVP_jogcímenkénti_részletező!M182-Ú_heti_változás_munka!K182</f>
        <v>0</v>
      </c>
      <c r="AI51" s="536">
        <f>ÚMVP_jogcímenkénti_részletező!N182-Ú_heti_változás_munka!L182</f>
        <v>0</v>
      </c>
      <c r="AJ51" s="536">
        <f>ÚMVP_jogcímenkénti_részletező!O182-Ú_heti_változás_munka!M182</f>
        <v>0</v>
      </c>
      <c r="AK51" s="536">
        <f>ÚMVP_jogcímenkénti_részletező!P182-Ú_heti_változás_munka!N182</f>
        <v>0</v>
      </c>
      <c r="AL51" s="536">
        <f>ÚMVP_jogcímenkénti_részletező!Q182-Ú_heti_változás_munka!O182</f>
        <v>0</v>
      </c>
      <c r="AM51" s="536">
        <f>ÚMVP_jogcímenkénti_részletező!R182-Ú_heti_változás_munka!P182</f>
        <v>9</v>
      </c>
      <c r="AN51" s="536">
        <f>ÚMVP_jogcímenkénti_részletező!S182-Ú_heti_változás_munka!Q182</f>
        <v>60012334</v>
      </c>
      <c r="AO51" s="536">
        <f>ÚMVP_jogcímenkénti_részletező!T182-Ú_heti_változás_munka!R182</f>
        <v>9</v>
      </c>
      <c r="AP51" s="536">
        <f>ÚMVP_jogcímenkénti_részletező!U182-Ú_heti_változás_munka!S182</f>
        <v>38373403</v>
      </c>
      <c r="AQ51" s="536">
        <f>ÚMVP_jogcímenkénti_részletező!V182-Ú_heti_változás_munka!T182</f>
        <v>0</v>
      </c>
      <c r="AR51" s="536">
        <f>ÚMVP_jogcímenkénti_részletező!W182-Ú_heti_változás_munka!U182</f>
        <v>0</v>
      </c>
      <c r="AS51" s="536">
        <f>ÚMVP_jogcímenkénti_részletező!X182-Ú_heti_változás_munka!V182</f>
        <v>9</v>
      </c>
      <c r="AT51" s="536">
        <f>ÚMVP_jogcímenkénti_részletező!Y182-Ú_heti_változás_munka!W182</f>
        <v>38373403</v>
      </c>
    </row>
    <row r="52" spans="1:46" ht="42.75" customHeight="1" thickBot="1">
      <c r="A52" s="699"/>
      <c r="B52" s="15" t="s">
        <v>70</v>
      </c>
      <c r="C52" s="106">
        <v>20364</v>
      </c>
      <c r="D52" s="117">
        <v>1472190246</v>
      </c>
      <c r="E52" s="56">
        <v>0</v>
      </c>
      <c r="F52" s="56">
        <v>44</v>
      </c>
      <c r="G52" s="56">
        <v>632</v>
      </c>
      <c r="H52" s="56">
        <v>0</v>
      </c>
      <c r="I52" s="118">
        <v>704</v>
      </c>
      <c r="J52" s="118">
        <v>353</v>
      </c>
      <c r="K52" s="118">
        <v>50</v>
      </c>
      <c r="L52" s="118">
        <v>16071</v>
      </c>
      <c r="M52" s="118">
        <v>1867867118</v>
      </c>
      <c r="N52" s="118">
        <v>15434</v>
      </c>
      <c r="O52" s="118">
        <v>0</v>
      </c>
      <c r="P52" s="118">
        <v>10991</v>
      </c>
      <c r="Q52" s="118">
        <v>1197654243</v>
      </c>
      <c r="R52" s="118">
        <v>10991</v>
      </c>
      <c r="S52" s="56">
        <v>1197654243</v>
      </c>
      <c r="T52" s="56">
        <v>0</v>
      </c>
      <c r="U52" s="56">
        <v>0</v>
      </c>
      <c r="V52" s="56">
        <v>10991</v>
      </c>
      <c r="W52" s="119">
        <v>1197654243</v>
      </c>
      <c r="Y52" s="547" t="s">
        <v>125</v>
      </c>
      <c r="Z52" s="536">
        <f>ÚMVP_jogcímenkénti_részletező!E185-Ú_heti_változás_munka!C185</f>
        <v>1</v>
      </c>
      <c r="AA52" s="536">
        <f>ÚMVP_jogcímenkénti_részletező!F185-Ú_heti_változás_munka!D185</f>
        <v>0</v>
      </c>
      <c r="AB52" s="536">
        <f>ÚMVP_jogcímenkénti_részletező!G185-Ú_heti_változás_munka!E185</f>
        <v>0</v>
      </c>
      <c r="AC52" s="536">
        <f>ÚMVP_jogcímenkénti_részletező!H185-Ú_heti_változás_munka!F185</f>
        <v>-30</v>
      </c>
      <c r="AD52" s="536">
        <f>ÚMVP_jogcímenkénti_részletező!I185-Ú_heti_változás_munka!G185</f>
        <v>3</v>
      </c>
      <c r="AE52" s="536">
        <f>ÚMVP_jogcímenkénti_részletező!J185-Ú_heti_változás_munka!H185</f>
        <v>15</v>
      </c>
      <c r="AF52" s="536">
        <f>ÚMVP_jogcímenkénti_részletező!K185-Ú_heti_változás_munka!I185</f>
        <v>3</v>
      </c>
      <c r="AG52" s="536">
        <f>ÚMVP_jogcímenkénti_részletező!L185-Ú_heti_változás_munka!J185</f>
        <v>0</v>
      </c>
      <c r="AH52" s="536">
        <f>ÚMVP_jogcímenkénti_részletező!M185-Ú_heti_változás_munka!K185</f>
        <v>-14</v>
      </c>
      <c r="AI52" s="536">
        <f>ÚMVP_jogcímenkénti_részletező!N185-Ú_heti_változás_munka!L185</f>
        <v>394</v>
      </c>
      <c r="AJ52" s="536">
        <f>ÚMVP_jogcímenkénti_részletező!O185-Ú_heti_változás_munka!M185</f>
        <v>1193226000</v>
      </c>
      <c r="AK52" s="536">
        <f>ÚMVP_jogcímenkénti_részletező!P185-Ú_heti_változás_munka!N185</f>
        <v>0</v>
      </c>
      <c r="AL52" s="536">
        <f>ÚMVP_jogcímenkénti_részletező!Q185-Ú_heti_változás_munka!O185</f>
        <v>0</v>
      </c>
      <c r="AM52" s="536">
        <f>ÚMVP_jogcímenkénti_részletező!R185-Ú_heti_változás_munka!P185</f>
        <v>0</v>
      </c>
      <c r="AN52" s="536">
        <f>ÚMVP_jogcímenkénti_részletező!S185-Ú_heti_változás_munka!Q185</f>
        <v>0</v>
      </c>
      <c r="AO52" s="536">
        <f>ÚMVP_jogcímenkénti_részletező!T185-Ú_heti_változás_munka!R185</f>
        <v>0</v>
      </c>
      <c r="AP52" s="536">
        <f>ÚMVP_jogcímenkénti_részletező!U185-Ú_heti_változás_munka!S185</f>
        <v>0</v>
      </c>
      <c r="AQ52" s="536">
        <f>ÚMVP_jogcímenkénti_részletező!V185-Ú_heti_változás_munka!T185</f>
        <v>0</v>
      </c>
      <c r="AR52" s="536">
        <f>ÚMVP_jogcímenkénti_részletező!W185-Ú_heti_változás_munka!U185</f>
        <v>0</v>
      </c>
      <c r="AS52" s="536">
        <f>ÚMVP_jogcímenkénti_részletező!X185-Ú_heti_változás_munka!V185</f>
        <v>0</v>
      </c>
      <c r="AT52" s="536">
        <f>ÚMVP_jogcímenkénti_részletező!Y185-Ú_heti_változás_munka!W185</f>
        <v>0</v>
      </c>
    </row>
    <row r="53" spans="1:46" ht="48.75" customHeight="1">
      <c r="A53" s="825" t="s">
        <v>134</v>
      </c>
      <c r="B53" s="252">
        <v>2009</v>
      </c>
      <c r="C53" s="308">
        <v>18</v>
      </c>
      <c r="D53" s="151">
        <v>2412000</v>
      </c>
      <c r="E53" s="30"/>
      <c r="F53" s="30">
        <v>3</v>
      </c>
      <c r="G53" s="30">
        <v>1</v>
      </c>
      <c r="H53" s="30"/>
      <c r="I53" s="152">
        <v>7</v>
      </c>
      <c r="J53" s="152"/>
      <c r="K53" s="152">
        <v>0</v>
      </c>
      <c r="L53" s="152"/>
      <c r="M53" s="152"/>
      <c r="N53" s="152">
        <v>18</v>
      </c>
      <c r="O53" s="152"/>
      <c r="P53" s="152"/>
      <c r="Q53" s="152"/>
      <c r="R53" s="152"/>
      <c r="S53" s="30"/>
      <c r="T53" s="30"/>
      <c r="U53" s="30"/>
      <c r="V53" s="30">
        <v>0</v>
      </c>
      <c r="W53" s="165">
        <v>0</v>
      </c>
      <c r="Y53" s="533" t="s">
        <v>85</v>
      </c>
      <c r="Z53" s="545">
        <f>SUM(Z55:Z56)</f>
        <v>0</v>
      </c>
      <c r="AA53" s="545">
        <f aca="true" t="shared" si="4" ref="AA53:AT53">SUM(AA55:AA56)</f>
        <v>0</v>
      </c>
      <c r="AB53" s="545">
        <f t="shared" si="4"/>
        <v>0</v>
      </c>
      <c r="AC53" s="545">
        <f t="shared" si="4"/>
        <v>0</v>
      </c>
      <c r="AD53" s="545">
        <f t="shared" si="4"/>
        <v>0</v>
      </c>
      <c r="AE53" s="545">
        <f t="shared" si="4"/>
        <v>0</v>
      </c>
      <c r="AF53" s="545">
        <f t="shared" si="4"/>
        <v>0</v>
      </c>
      <c r="AG53" s="545">
        <f t="shared" si="4"/>
        <v>0</v>
      </c>
      <c r="AH53" s="545">
        <f t="shared" si="4"/>
        <v>0</v>
      </c>
      <c r="AI53" s="545">
        <f t="shared" si="4"/>
        <v>0</v>
      </c>
      <c r="AJ53" s="545">
        <f t="shared" si="4"/>
        <v>0</v>
      </c>
      <c r="AK53" s="545">
        <f t="shared" si="4"/>
        <v>4</v>
      </c>
      <c r="AL53" s="545">
        <f t="shared" si="4"/>
        <v>40132500</v>
      </c>
      <c r="AM53" s="545">
        <f t="shared" si="4"/>
        <v>0</v>
      </c>
      <c r="AN53" s="545">
        <f t="shared" si="4"/>
        <v>0</v>
      </c>
      <c r="AO53" s="545">
        <f t="shared" si="4"/>
        <v>0</v>
      </c>
      <c r="AP53" s="545">
        <f t="shared" si="4"/>
        <v>0</v>
      </c>
      <c r="AQ53" s="545">
        <f t="shared" si="4"/>
        <v>0</v>
      </c>
      <c r="AR53" s="545">
        <f t="shared" si="4"/>
        <v>0</v>
      </c>
      <c r="AS53" s="545">
        <f t="shared" si="4"/>
        <v>0</v>
      </c>
      <c r="AT53" s="545">
        <f t="shared" si="4"/>
        <v>0</v>
      </c>
    </row>
    <row r="54" spans="1:46" ht="48.75" customHeight="1" thickBot="1">
      <c r="A54" s="826"/>
      <c r="B54" s="252">
        <v>2010</v>
      </c>
      <c r="C54" s="262">
        <v>2617</v>
      </c>
      <c r="D54" s="285">
        <v>137897182</v>
      </c>
      <c r="E54" s="126"/>
      <c r="F54" s="126"/>
      <c r="G54" s="126"/>
      <c r="H54" s="126"/>
      <c r="I54" s="273"/>
      <c r="J54" s="273"/>
      <c r="K54" s="273"/>
      <c r="L54" s="273"/>
      <c r="M54" s="273"/>
      <c r="N54" s="273">
        <v>2617</v>
      </c>
      <c r="O54" s="273"/>
      <c r="P54" s="273"/>
      <c r="Q54" s="273"/>
      <c r="R54" s="273"/>
      <c r="S54" s="126"/>
      <c r="T54" s="126"/>
      <c r="U54" s="126"/>
      <c r="V54" s="126">
        <v>0</v>
      </c>
      <c r="W54" s="301">
        <v>0</v>
      </c>
      <c r="Y54" s="539" t="s">
        <v>139</v>
      </c>
      <c r="Z54" s="548">
        <f>+ÚMVP_jogcímenkénti_részletező!E187-Ú_heti_változás_munka!C187</f>
        <v>0</v>
      </c>
      <c r="AA54" s="548">
        <f>+ÚMVP_jogcímenkénti_részletező!F187-Ú_heti_változás_munka!D187</f>
        <v>0</v>
      </c>
      <c r="AB54" s="548">
        <f>+ÚMVP_jogcímenkénti_részletező!G187-Ú_heti_változás_munka!E187</f>
        <v>0</v>
      </c>
      <c r="AC54" s="548">
        <f>+ÚMVP_jogcímenkénti_részletező!H187-Ú_heti_változás_munka!F187</f>
        <v>0</v>
      </c>
      <c r="AD54" s="548">
        <f>+ÚMVP_jogcímenkénti_részletező!I187-Ú_heti_változás_munka!G187</f>
        <v>0</v>
      </c>
      <c r="AE54" s="548">
        <f>+ÚMVP_jogcímenkénti_részletező!J187-Ú_heti_változás_munka!H187</f>
        <v>0</v>
      </c>
      <c r="AF54" s="548">
        <f>+ÚMVP_jogcímenkénti_részletező!K187-Ú_heti_változás_munka!I187</f>
        <v>0</v>
      </c>
      <c r="AG54" s="548">
        <f>+ÚMVP_jogcímenkénti_részletező!L187-Ú_heti_változás_munka!J187</f>
        <v>0</v>
      </c>
      <c r="AH54" s="548">
        <f>+ÚMVP_jogcímenkénti_részletező!M187-Ú_heti_változás_munka!K187</f>
        <v>0</v>
      </c>
      <c r="AI54" s="548">
        <f>+ÚMVP_jogcímenkénti_részletező!N187-Ú_heti_változás_munka!L187</f>
        <v>0</v>
      </c>
      <c r="AJ54" s="548">
        <f>+ÚMVP_jogcímenkénti_részletező!O187-Ú_heti_változás_munka!M187</f>
        <v>0</v>
      </c>
      <c r="AK54" s="548">
        <f>+ÚMVP_jogcímenkénti_részletező!P187-Ú_heti_változás_munka!N187</f>
        <v>0</v>
      </c>
      <c r="AL54" s="548">
        <f>+ÚMVP_jogcímenkénti_részletező!Q187-Ú_heti_változás_munka!O187</f>
        <v>0</v>
      </c>
      <c r="AM54" s="548">
        <f>+ÚMVP_jogcímenkénti_részletező!R187-Ú_heti_változás_munka!P187</f>
        <v>0</v>
      </c>
      <c r="AN54" s="548">
        <f>+ÚMVP_jogcímenkénti_részletező!S187-Ú_heti_változás_munka!Q187</f>
        <v>0</v>
      </c>
      <c r="AO54" s="548">
        <f>+ÚMVP_jogcímenkénti_részletező!T187-Ú_heti_változás_munka!R187</f>
        <v>0</v>
      </c>
      <c r="AP54" s="548">
        <f>+ÚMVP_jogcímenkénti_részletező!U187-Ú_heti_változás_munka!S187</f>
        <v>0</v>
      </c>
      <c r="AQ54" s="548">
        <f>+ÚMVP_jogcímenkénti_részletező!V187-Ú_heti_változás_munka!T187</f>
        <v>0</v>
      </c>
      <c r="AR54" s="548">
        <f>+ÚMVP_jogcímenkénti_részletező!W187-Ú_heti_változás_munka!U187</f>
        <v>0</v>
      </c>
      <c r="AS54" s="548">
        <f>+ÚMVP_jogcímenkénti_részletező!X187-Ú_heti_változás_munka!V187</f>
        <v>0</v>
      </c>
      <c r="AT54" s="548">
        <f>+ÚMVP_jogcímenkénti_részletező!Y187-Ú_heti_változás_munka!W187</f>
        <v>0</v>
      </c>
    </row>
    <row r="55" spans="1:46" ht="46.5" customHeight="1" thickBot="1">
      <c r="A55" s="827"/>
      <c r="B55" s="252" t="s">
        <v>70</v>
      </c>
      <c r="C55" s="116">
        <v>2635</v>
      </c>
      <c r="D55" s="117">
        <v>140309182</v>
      </c>
      <c r="E55" s="56">
        <v>0</v>
      </c>
      <c r="F55" s="56">
        <v>3</v>
      </c>
      <c r="G55" s="56">
        <v>1</v>
      </c>
      <c r="H55" s="56">
        <v>0</v>
      </c>
      <c r="I55" s="118">
        <v>7</v>
      </c>
      <c r="J55" s="118">
        <v>0</v>
      </c>
      <c r="K55" s="118">
        <v>0</v>
      </c>
      <c r="L55" s="118">
        <v>0</v>
      </c>
      <c r="M55" s="118">
        <v>0</v>
      </c>
      <c r="N55" s="118">
        <v>2635</v>
      </c>
      <c r="O55" s="118">
        <v>0</v>
      </c>
      <c r="P55" s="118">
        <v>0</v>
      </c>
      <c r="Q55" s="118">
        <v>0</v>
      </c>
      <c r="R55" s="118">
        <v>0</v>
      </c>
      <c r="S55" s="56">
        <v>0</v>
      </c>
      <c r="T55" s="56">
        <v>0</v>
      </c>
      <c r="U55" s="56">
        <v>0</v>
      </c>
      <c r="V55" s="56">
        <v>0</v>
      </c>
      <c r="W55" s="119">
        <v>0</v>
      </c>
      <c r="Y55" s="547" t="s">
        <v>65</v>
      </c>
      <c r="Z55" s="34">
        <f>ÚMVP_jogcímenkénti_részletező!E194-Ú_heti_változás_munka!C194</f>
        <v>0</v>
      </c>
      <c r="AA55" s="34">
        <f>ÚMVP_jogcímenkénti_részletező!F194-Ú_heti_változás_munka!D194</f>
        <v>0</v>
      </c>
      <c r="AB55" s="34">
        <f>ÚMVP_jogcímenkénti_részletező!G194-Ú_heti_változás_munka!E194</f>
        <v>0</v>
      </c>
      <c r="AC55" s="34">
        <f>ÚMVP_jogcímenkénti_részletező!H194-Ú_heti_változás_munka!F194</f>
        <v>0</v>
      </c>
      <c r="AD55" s="34">
        <f>ÚMVP_jogcímenkénti_részletező!I194-Ú_heti_változás_munka!G194</f>
        <v>0</v>
      </c>
      <c r="AE55" s="34">
        <f>ÚMVP_jogcímenkénti_részletező!J194-Ú_heti_változás_munka!H194</f>
        <v>0</v>
      </c>
      <c r="AF55" s="34">
        <f>ÚMVP_jogcímenkénti_részletező!K194-Ú_heti_változás_munka!I194</f>
        <v>0</v>
      </c>
      <c r="AG55" s="34">
        <f>ÚMVP_jogcímenkénti_részletező!L194-Ú_heti_változás_munka!J194</f>
        <v>0</v>
      </c>
      <c r="AH55" s="34">
        <f>ÚMVP_jogcímenkénti_részletező!M194-Ú_heti_változás_munka!K194</f>
        <v>0</v>
      </c>
      <c r="AI55" s="34">
        <f>ÚMVP_jogcímenkénti_részletező!N194-Ú_heti_változás_munka!L194</f>
        <v>0</v>
      </c>
      <c r="AJ55" s="34">
        <f>ÚMVP_jogcímenkénti_részletező!O194-Ú_heti_változás_munka!M194</f>
        <v>0</v>
      </c>
      <c r="AK55" s="34">
        <f>ÚMVP_jogcímenkénti_részletező!P194-Ú_heti_változás_munka!N194</f>
        <v>2</v>
      </c>
      <c r="AL55" s="34">
        <f>ÚMVP_jogcímenkénti_részletező!Q194-Ú_heti_változás_munka!O194</f>
        <v>14632500</v>
      </c>
      <c r="AM55" s="34">
        <f>ÚMVP_jogcímenkénti_részletező!R194-Ú_heti_változás_munka!P194</f>
        <v>0</v>
      </c>
      <c r="AN55" s="34">
        <f>ÚMVP_jogcímenkénti_részletező!S194-Ú_heti_változás_munka!Q194</f>
        <v>0</v>
      </c>
      <c r="AO55" s="34">
        <f>ÚMVP_jogcímenkénti_részletező!T194-Ú_heti_változás_munka!R194</f>
        <v>0</v>
      </c>
      <c r="AP55" s="34">
        <f>ÚMVP_jogcímenkénti_részletező!U194-Ú_heti_változás_munka!S194</f>
        <v>0</v>
      </c>
      <c r="AQ55" s="34">
        <f>ÚMVP_jogcímenkénti_részletező!V194-Ú_heti_változás_munka!T194</f>
        <v>0</v>
      </c>
      <c r="AR55" s="34">
        <f>ÚMVP_jogcímenkénti_részletező!W194-Ú_heti_változás_munka!U194</f>
        <v>0</v>
      </c>
      <c r="AS55" s="34">
        <f>ÚMVP_jogcímenkénti_részletező!X194-Ú_heti_változás_munka!V194</f>
        <v>0</v>
      </c>
      <c r="AT55" s="34">
        <f>ÚMVP_jogcímenkénti_részletező!Y194-Ú_heti_változás_munka!W194</f>
        <v>0</v>
      </c>
    </row>
    <row r="56" spans="1:46" ht="38.25">
      <c r="A56" s="1" t="s">
        <v>32</v>
      </c>
      <c r="B56" s="6">
        <v>2007</v>
      </c>
      <c r="C56" s="32">
        <v>33</v>
      </c>
      <c r="D56" s="151"/>
      <c r="E56" s="30">
        <v>627.04</v>
      </c>
      <c r="F56" s="30"/>
      <c r="G56" s="30">
        <v>27</v>
      </c>
      <c r="H56" s="30"/>
      <c r="I56" s="152">
        <v>4</v>
      </c>
      <c r="J56" s="152"/>
      <c r="K56" s="292" t="s">
        <v>114</v>
      </c>
      <c r="L56" s="292">
        <v>19</v>
      </c>
      <c r="M56" s="150">
        <v>48287803</v>
      </c>
      <c r="N56" s="150"/>
      <c r="O56" s="150"/>
      <c r="P56" s="150"/>
      <c r="Q56" s="150"/>
      <c r="R56" s="150"/>
      <c r="S56" s="96"/>
      <c r="T56" s="96"/>
      <c r="U56" s="84"/>
      <c r="V56" s="84"/>
      <c r="W56" s="85"/>
      <c r="Y56" s="547" t="s">
        <v>66</v>
      </c>
      <c r="Z56" s="34">
        <f>ÚMVP_jogcímenkénti_részletező!E199-Ú_heti_változás_munka!C199</f>
        <v>0</v>
      </c>
      <c r="AA56" s="34">
        <f>ÚMVP_jogcímenkénti_részletező!F199-Ú_heti_változás_munka!D199</f>
        <v>0</v>
      </c>
      <c r="AB56" s="34">
        <f>ÚMVP_jogcímenkénti_részletező!G199-Ú_heti_változás_munka!E199</f>
        <v>0</v>
      </c>
      <c r="AC56" s="34">
        <f>ÚMVP_jogcímenkénti_részletező!H199-Ú_heti_változás_munka!F199</f>
        <v>0</v>
      </c>
      <c r="AD56" s="34">
        <f>ÚMVP_jogcímenkénti_részletező!I199-Ú_heti_változás_munka!G199</f>
        <v>0</v>
      </c>
      <c r="AE56" s="34">
        <f>ÚMVP_jogcímenkénti_részletező!J199-Ú_heti_változás_munka!H199</f>
        <v>0</v>
      </c>
      <c r="AF56" s="34">
        <f>ÚMVP_jogcímenkénti_részletező!K199-Ú_heti_változás_munka!I199</f>
        <v>0</v>
      </c>
      <c r="AG56" s="34">
        <f>ÚMVP_jogcímenkénti_részletező!L199-Ú_heti_változás_munka!J199</f>
        <v>0</v>
      </c>
      <c r="AH56" s="34">
        <f>ÚMVP_jogcímenkénti_részletező!M199-Ú_heti_változás_munka!K199</f>
        <v>0</v>
      </c>
      <c r="AI56" s="34">
        <f>ÚMVP_jogcímenkénti_részletező!N199-Ú_heti_változás_munka!L199</f>
        <v>0</v>
      </c>
      <c r="AJ56" s="34">
        <f>ÚMVP_jogcímenkénti_részletező!O199-Ú_heti_változás_munka!M199</f>
        <v>0</v>
      </c>
      <c r="AK56" s="34">
        <f>ÚMVP_jogcímenkénti_részletező!P199-Ú_heti_változás_munka!N199</f>
        <v>2</v>
      </c>
      <c r="AL56" s="34">
        <f>ÚMVP_jogcímenkénti_részletező!Q199-Ú_heti_változás_munka!O199</f>
        <v>25500000</v>
      </c>
      <c r="AM56" s="34">
        <f>ÚMVP_jogcímenkénti_részletező!R199-Ú_heti_változás_munka!P199</f>
        <v>0</v>
      </c>
      <c r="AN56" s="34">
        <f>ÚMVP_jogcímenkénti_részletező!S199-Ú_heti_változás_munka!Q199</f>
        <v>0</v>
      </c>
      <c r="AO56" s="34">
        <f>ÚMVP_jogcímenkénti_részletező!T199-Ú_heti_változás_munka!R199</f>
        <v>0</v>
      </c>
      <c r="AP56" s="34">
        <f>ÚMVP_jogcímenkénti_részletező!U199-Ú_heti_változás_munka!S199</f>
        <v>0</v>
      </c>
      <c r="AQ56" s="34">
        <f>ÚMVP_jogcímenkénti_részletező!V199-Ú_heti_változás_munka!T199</f>
        <v>0</v>
      </c>
      <c r="AR56" s="34">
        <f>ÚMVP_jogcímenkénti_részletező!W199-Ú_heti_változás_munka!U199</f>
        <v>0</v>
      </c>
      <c r="AS56" s="34">
        <f>ÚMVP_jogcímenkénti_részletező!X199-Ú_heti_változás_munka!V199</f>
        <v>0</v>
      </c>
      <c r="AT56" s="34">
        <f>ÚMVP_jogcímenkénti_részletező!Y199-Ú_heti_változás_munka!W199</f>
        <v>0</v>
      </c>
    </row>
    <row r="57" spans="1:46" ht="26.25" thickBot="1">
      <c r="A57" s="1" t="s">
        <v>33</v>
      </c>
      <c r="B57" s="6">
        <v>2007</v>
      </c>
      <c r="C57" s="293">
        <v>38</v>
      </c>
      <c r="D57" s="167"/>
      <c r="E57" s="158">
        <v>1276.308</v>
      </c>
      <c r="F57" s="158"/>
      <c r="G57" s="158"/>
      <c r="H57" s="158"/>
      <c r="I57" s="166"/>
      <c r="J57" s="166"/>
      <c r="K57" s="294"/>
      <c r="L57" s="294">
        <v>27</v>
      </c>
      <c r="M57" s="166">
        <v>231306894</v>
      </c>
      <c r="N57" s="166"/>
      <c r="O57" s="166"/>
      <c r="P57" s="166"/>
      <c r="Q57" s="166"/>
      <c r="R57" s="166"/>
      <c r="S57" s="296"/>
      <c r="T57" s="296"/>
      <c r="U57" s="86"/>
      <c r="V57" s="86"/>
      <c r="W57" s="87"/>
      <c r="Y57" s="581" t="s">
        <v>71</v>
      </c>
      <c r="Z57" s="582">
        <f aca="true" t="shared" si="5" ref="Z57:AT57">+Z53+Z50+Z42+Z29+Z3</f>
        <v>3604</v>
      </c>
      <c r="AA57" s="582">
        <f t="shared" si="5"/>
        <v>41674500</v>
      </c>
      <c r="AB57" s="582">
        <f t="shared" si="5"/>
        <v>0</v>
      </c>
      <c r="AC57" s="582">
        <f t="shared" si="5"/>
        <v>534</v>
      </c>
      <c r="AD57" s="582">
        <f t="shared" si="5"/>
        <v>210</v>
      </c>
      <c r="AE57" s="582">
        <f t="shared" si="5"/>
        <v>19</v>
      </c>
      <c r="AF57" s="582">
        <f t="shared" si="5"/>
        <v>19</v>
      </c>
      <c r="AG57" s="582">
        <f t="shared" si="5"/>
        <v>5</v>
      </c>
      <c r="AH57" s="582">
        <f t="shared" si="5"/>
        <v>643</v>
      </c>
      <c r="AI57" s="582">
        <f t="shared" si="5"/>
        <v>385</v>
      </c>
      <c r="AJ57" s="582">
        <f t="shared" si="5"/>
        <v>637747378</v>
      </c>
      <c r="AK57" s="582">
        <f t="shared" si="5"/>
        <v>3708</v>
      </c>
      <c r="AL57" s="582">
        <f t="shared" si="5"/>
        <v>3722552568</v>
      </c>
      <c r="AM57" s="582">
        <f t="shared" si="5"/>
        <v>1727</v>
      </c>
      <c r="AN57" s="582">
        <f t="shared" si="5"/>
        <v>1433751221</v>
      </c>
      <c r="AO57" s="582">
        <f t="shared" si="5"/>
        <v>1482</v>
      </c>
      <c r="AP57" s="582">
        <f t="shared" si="5"/>
        <v>889202832</v>
      </c>
      <c r="AQ57" s="582">
        <f t="shared" si="5"/>
        <v>0</v>
      </c>
      <c r="AR57" s="582">
        <f t="shared" si="5"/>
        <v>0</v>
      </c>
      <c r="AS57" s="582">
        <f t="shared" si="5"/>
        <v>1727</v>
      </c>
      <c r="AT57" s="582">
        <f t="shared" si="5"/>
        <v>996189826</v>
      </c>
    </row>
    <row r="58" spans="1:23" ht="15" thickBot="1">
      <c r="A58" s="10"/>
      <c r="B58" s="9" t="s">
        <v>72</v>
      </c>
      <c r="C58" s="106">
        <v>71</v>
      </c>
      <c r="D58" s="107">
        <v>0</v>
      </c>
      <c r="E58" s="108">
        <v>1903.348</v>
      </c>
      <c r="F58" s="108">
        <v>0</v>
      </c>
      <c r="G58" s="108">
        <v>27</v>
      </c>
      <c r="H58" s="108"/>
      <c r="I58" s="109">
        <v>4</v>
      </c>
      <c r="J58" s="109">
        <v>0</v>
      </c>
      <c r="K58" s="109"/>
      <c r="L58" s="109">
        <v>46</v>
      </c>
      <c r="M58" s="109">
        <v>279594697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8">
        <v>0</v>
      </c>
      <c r="T58" s="108">
        <v>0</v>
      </c>
      <c r="U58" s="108">
        <v>0</v>
      </c>
      <c r="V58" s="108">
        <v>0</v>
      </c>
      <c r="W58" s="110">
        <v>0</v>
      </c>
    </row>
    <row r="59" spans="1:23" ht="25.5">
      <c r="A59" s="1" t="s">
        <v>32</v>
      </c>
      <c r="B59" s="6">
        <v>2008</v>
      </c>
      <c r="C59" s="277">
        <v>20</v>
      </c>
      <c r="D59" s="407"/>
      <c r="E59" s="364">
        <v>182</v>
      </c>
      <c r="F59" s="364"/>
      <c r="G59" s="364">
        <v>16</v>
      </c>
      <c r="H59" s="364"/>
      <c r="I59" s="279"/>
      <c r="J59" s="279"/>
      <c r="K59" s="408"/>
      <c r="L59" s="408">
        <v>32</v>
      </c>
      <c r="M59" s="281">
        <v>197785688</v>
      </c>
      <c r="N59" s="281"/>
      <c r="O59" s="281" t="s">
        <v>31</v>
      </c>
      <c r="P59" s="281">
        <v>0</v>
      </c>
      <c r="Q59" s="281">
        <v>0</v>
      </c>
      <c r="R59" s="281">
        <v>0</v>
      </c>
      <c r="S59" s="282">
        <v>0</v>
      </c>
      <c r="T59" s="282"/>
      <c r="U59" s="283"/>
      <c r="V59" s="283">
        <v>0</v>
      </c>
      <c r="W59" s="284">
        <v>0</v>
      </c>
    </row>
    <row r="60" spans="1:23" ht="26.25" thickBot="1">
      <c r="A60" s="1" t="s">
        <v>33</v>
      </c>
      <c r="B60" s="6">
        <v>2008</v>
      </c>
      <c r="C60" s="133">
        <v>29</v>
      </c>
      <c r="D60" s="101"/>
      <c r="E60" s="102">
        <v>1804</v>
      </c>
      <c r="F60" s="102"/>
      <c r="G60" s="102"/>
      <c r="H60" s="102"/>
      <c r="I60" s="103"/>
      <c r="J60" s="103"/>
      <c r="K60" s="134"/>
      <c r="L60" s="134"/>
      <c r="M60" s="103"/>
      <c r="N60" s="103">
        <v>13</v>
      </c>
      <c r="O60" s="103" t="s">
        <v>31</v>
      </c>
      <c r="P60" s="103"/>
      <c r="Q60" s="103"/>
      <c r="R60" s="103">
        <v>0</v>
      </c>
      <c r="S60" s="120">
        <v>0</v>
      </c>
      <c r="T60" s="120"/>
      <c r="U60" s="104"/>
      <c r="V60" s="104"/>
      <c r="W60" s="35"/>
    </row>
    <row r="61" spans="1:23" ht="15" thickBot="1">
      <c r="A61" s="10"/>
      <c r="B61" s="9" t="s">
        <v>72</v>
      </c>
      <c r="C61" s="106">
        <v>49</v>
      </c>
      <c r="D61" s="107"/>
      <c r="E61" s="108">
        <v>1986</v>
      </c>
      <c r="F61" s="108">
        <v>0</v>
      </c>
      <c r="G61" s="108">
        <v>16</v>
      </c>
      <c r="H61" s="108"/>
      <c r="I61" s="109">
        <v>0</v>
      </c>
      <c r="J61" s="109">
        <v>0</v>
      </c>
      <c r="K61" s="109">
        <v>0</v>
      </c>
      <c r="L61" s="109">
        <v>32</v>
      </c>
      <c r="M61" s="109">
        <v>197785688</v>
      </c>
      <c r="N61" s="109">
        <v>13</v>
      </c>
      <c r="O61" s="109"/>
      <c r="P61" s="109">
        <v>0</v>
      </c>
      <c r="Q61" s="109">
        <v>0</v>
      </c>
      <c r="R61" s="109">
        <v>0</v>
      </c>
      <c r="S61" s="108">
        <v>0</v>
      </c>
      <c r="T61" s="108">
        <v>0</v>
      </c>
      <c r="U61" s="108">
        <v>0</v>
      </c>
      <c r="V61" s="108">
        <v>0</v>
      </c>
      <c r="W61" s="110">
        <v>0</v>
      </c>
    </row>
    <row r="62" spans="1:23" ht="25.5">
      <c r="A62" s="375" t="s">
        <v>32</v>
      </c>
      <c r="B62" s="6">
        <v>2009</v>
      </c>
      <c r="C62" s="277">
        <v>2</v>
      </c>
      <c r="D62" s="407">
        <v>2624219</v>
      </c>
      <c r="E62" s="364">
        <v>39.2</v>
      </c>
      <c r="F62" s="364">
        <v>0</v>
      </c>
      <c r="G62" s="364">
        <v>0</v>
      </c>
      <c r="H62" s="364"/>
      <c r="I62" s="279">
        <v>0</v>
      </c>
      <c r="J62" s="279"/>
      <c r="K62" s="408">
        <v>2</v>
      </c>
      <c r="L62" s="408">
        <v>2</v>
      </c>
      <c r="M62" s="281"/>
      <c r="N62" s="281"/>
      <c r="O62" s="281"/>
      <c r="P62" s="281">
        <v>11</v>
      </c>
      <c r="Q62" s="281">
        <v>87079882</v>
      </c>
      <c r="R62" s="281">
        <v>0</v>
      </c>
      <c r="S62" s="282">
        <v>0</v>
      </c>
      <c r="T62" s="282"/>
      <c r="U62" s="283"/>
      <c r="V62" s="283">
        <v>11</v>
      </c>
      <c r="W62" s="284">
        <v>87079882</v>
      </c>
    </row>
    <row r="63" spans="1:23" ht="15.75" customHeight="1" thickBot="1">
      <c r="A63" s="375" t="s">
        <v>33</v>
      </c>
      <c r="B63" s="6">
        <v>2009</v>
      </c>
      <c r="C63" s="133">
        <v>10</v>
      </c>
      <c r="D63" s="101">
        <v>62263800</v>
      </c>
      <c r="E63" s="102">
        <v>350</v>
      </c>
      <c r="F63" s="102">
        <v>0</v>
      </c>
      <c r="G63" s="102">
        <v>3</v>
      </c>
      <c r="H63" s="102"/>
      <c r="I63" s="103">
        <v>0</v>
      </c>
      <c r="J63" s="103"/>
      <c r="K63" s="134">
        <v>7</v>
      </c>
      <c r="L63" s="134">
        <v>7</v>
      </c>
      <c r="M63" s="103"/>
      <c r="N63" s="103"/>
      <c r="O63" s="103"/>
      <c r="P63" s="103"/>
      <c r="Q63" s="103"/>
      <c r="R63" s="103">
        <v>0</v>
      </c>
      <c r="S63" s="120">
        <v>0</v>
      </c>
      <c r="T63" s="120"/>
      <c r="U63" s="104"/>
      <c r="V63" s="104"/>
      <c r="W63" s="35"/>
    </row>
    <row r="64" spans="1:23" ht="15" thickBot="1">
      <c r="A64" s="11"/>
      <c r="B64" s="9" t="s">
        <v>71</v>
      </c>
      <c r="C64" s="106">
        <v>12</v>
      </c>
      <c r="D64" s="107">
        <v>64888019</v>
      </c>
      <c r="E64" s="108">
        <v>389.2</v>
      </c>
      <c r="F64" s="108">
        <v>0</v>
      </c>
      <c r="G64" s="108">
        <v>3</v>
      </c>
      <c r="H64" s="108"/>
      <c r="I64" s="109">
        <v>0</v>
      </c>
      <c r="J64" s="109">
        <v>0</v>
      </c>
      <c r="K64" s="109">
        <v>9</v>
      </c>
      <c r="L64" s="109">
        <v>9</v>
      </c>
      <c r="M64" s="109">
        <v>0</v>
      </c>
      <c r="N64" s="109">
        <v>9</v>
      </c>
      <c r="O64" s="109">
        <v>0</v>
      </c>
      <c r="P64" s="109">
        <v>11</v>
      </c>
      <c r="Q64" s="109">
        <v>87079882</v>
      </c>
      <c r="R64" s="109">
        <v>0</v>
      </c>
      <c r="S64" s="108">
        <v>0</v>
      </c>
      <c r="T64" s="108">
        <v>0</v>
      </c>
      <c r="U64" s="108">
        <v>0</v>
      </c>
      <c r="V64" s="108">
        <v>11</v>
      </c>
      <c r="W64" s="110">
        <v>87079882</v>
      </c>
    </row>
    <row r="65" spans="1:23" ht="25.5">
      <c r="A65" s="375" t="s">
        <v>32</v>
      </c>
      <c r="B65" s="6">
        <v>2010</v>
      </c>
      <c r="C65" s="277">
        <v>3</v>
      </c>
      <c r="D65" s="407"/>
      <c r="E65" s="364"/>
      <c r="F65" s="364"/>
      <c r="G65" s="364"/>
      <c r="H65" s="364"/>
      <c r="I65" s="279"/>
      <c r="J65" s="279"/>
      <c r="K65" s="408"/>
      <c r="L65" s="408"/>
      <c r="M65" s="281"/>
      <c r="N65" s="281"/>
      <c r="O65" s="281"/>
      <c r="P65" s="281"/>
      <c r="Q65" s="281"/>
      <c r="R65" s="281"/>
      <c r="S65" s="282"/>
      <c r="T65" s="282"/>
      <c r="U65" s="283"/>
      <c r="V65" s="283"/>
      <c r="W65" s="284"/>
    </row>
    <row r="66" spans="1:23" ht="15.75" customHeight="1" thickBot="1">
      <c r="A66" s="375" t="s">
        <v>33</v>
      </c>
      <c r="B66" s="6">
        <v>2010</v>
      </c>
      <c r="C66" s="133">
        <v>31</v>
      </c>
      <c r="D66" s="101"/>
      <c r="E66" s="102"/>
      <c r="F66" s="102"/>
      <c r="G66" s="102"/>
      <c r="H66" s="102"/>
      <c r="I66" s="103"/>
      <c r="J66" s="103"/>
      <c r="K66" s="134"/>
      <c r="L66" s="134"/>
      <c r="M66" s="103"/>
      <c r="N66" s="103"/>
      <c r="O66" s="103"/>
      <c r="P66" s="103"/>
      <c r="Q66" s="103"/>
      <c r="R66" s="103"/>
      <c r="S66" s="120"/>
      <c r="T66" s="120"/>
      <c r="U66" s="104"/>
      <c r="V66" s="104"/>
      <c r="W66" s="35"/>
    </row>
    <row r="67" spans="1:23" ht="15" thickBot="1">
      <c r="A67" s="11"/>
      <c r="B67" s="9" t="s">
        <v>71</v>
      </c>
      <c r="C67" s="106">
        <v>34</v>
      </c>
      <c r="D67" s="107"/>
      <c r="E67" s="108"/>
      <c r="F67" s="108"/>
      <c r="G67" s="108"/>
      <c r="H67" s="108"/>
      <c r="I67" s="109"/>
      <c r="J67" s="109"/>
      <c r="K67" s="109"/>
      <c r="L67" s="109"/>
      <c r="M67" s="109"/>
      <c r="N67" s="109">
        <v>37</v>
      </c>
      <c r="O67" s="109"/>
      <c r="P67" s="109">
        <v>14</v>
      </c>
      <c r="Q67" s="109">
        <v>24082344</v>
      </c>
      <c r="R67" s="109"/>
      <c r="S67" s="108"/>
      <c r="T67" s="108"/>
      <c r="U67" s="108"/>
      <c r="V67" s="108">
        <v>14</v>
      </c>
      <c r="W67" s="110">
        <v>24082344</v>
      </c>
    </row>
    <row r="68" spans="1:23" ht="25.5" customHeight="1">
      <c r="A68" s="698" t="s">
        <v>35</v>
      </c>
      <c r="B68" s="6">
        <v>2007</v>
      </c>
      <c r="C68" s="277">
        <v>0</v>
      </c>
      <c r="D68" s="278">
        <v>0</v>
      </c>
      <c r="E68" s="279"/>
      <c r="F68" s="280"/>
      <c r="G68" s="279">
        <v>0</v>
      </c>
      <c r="H68" s="279"/>
      <c r="I68" s="279">
        <v>0</v>
      </c>
      <c r="J68" s="279"/>
      <c r="K68" s="279"/>
      <c r="L68" s="279">
        <v>0</v>
      </c>
      <c r="M68" s="279">
        <v>0</v>
      </c>
      <c r="N68" s="281"/>
      <c r="O68" s="281">
        <v>0</v>
      </c>
      <c r="P68" s="281">
        <v>0</v>
      </c>
      <c r="Q68" s="281">
        <v>0</v>
      </c>
      <c r="R68" s="281">
        <v>0</v>
      </c>
      <c r="S68" s="281">
        <v>0</v>
      </c>
      <c r="T68" s="282"/>
      <c r="U68" s="282"/>
      <c r="V68" s="283">
        <v>0</v>
      </c>
      <c r="W68" s="284">
        <v>0</v>
      </c>
    </row>
    <row r="69" spans="1:23" ht="25.5" customHeight="1">
      <c r="A69" s="698"/>
      <c r="B69" s="6">
        <v>2008</v>
      </c>
      <c r="C69" s="33">
        <v>139</v>
      </c>
      <c r="D69" s="136">
        <v>0</v>
      </c>
      <c r="E69" s="103">
        <v>1190</v>
      </c>
      <c r="F69" s="103"/>
      <c r="G69" s="103">
        <v>26</v>
      </c>
      <c r="H69" s="103"/>
      <c r="I69" s="103">
        <v>0</v>
      </c>
      <c r="J69" s="103"/>
      <c r="K69" s="103"/>
      <c r="L69" s="103">
        <v>112</v>
      </c>
      <c r="M69" s="103">
        <v>1962158504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20"/>
      <c r="U69" s="120"/>
      <c r="V69" s="104">
        <v>0</v>
      </c>
      <c r="W69" s="105">
        <v>0</v>
      </c>
    </row>
    <row r="70" spans="1:23" ht="15" customHeight="1">
      <c r="A70" s="698"/>
      <c r="B70" s="6">
        <v>2009</v>
      </c>
      <c r="C70" s="271">
        <v>0</v>
      </c>
      <c r="D70" s="136">
        <v>0</v>
      </c>
      <c r="E70" s="136"/>
      <c r="F70" s="136">
        <v>0</v>
      </c>
      <c r="G70" s="136">
        <v>0</v>
      </c>
      <c r="H70" s="136"/>
      <c r="I70" s="136">
        <v>0</v>
      </c>
      <c r="J70" s="136"/>
      <c r="K70" s="136">
        <v>0</v>
      </c>
      <c r="L70" s="136">
        <v>0</v>
      </c>
      <c r="M70" s="136"/>
      <c r="N70" s="136">
        <v>49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/>
      <c r="U70" s="136"/>
      <c r="V70" s="136">
        <v>0</v>
      </c>
      <c r="W70" s="105">
        <v>0</v>
      </c>
    </row>
    <row r="71" spans="1:23" ht="15" customHeight="1" thickBot="1">
      <c r="A71" s="698"/>
      <c r="B71" s="12">
        <v>2010</v>
      </c>
      <c r="C71" s="271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>
        <v>92</v>
      </c>
      <c r="O71" s="272"/>
      <c r="P71" s="272">
        <v>61</v>
      </c>
      <c r="Q71" s="272">
        <v>725143635</v>
      </c>
      <c r="R71" s="272"/>
      <c r="S71" s="272"/>
      <c r="T71" s="272"/>
      <c r="U71" s="272"/>
      <c r="V71" s="272">
        <v>61</v>
      </c>
      <c r="W71" s="276">
        <v>725143635</v>
      </c>
    </row>
    <row r="72" spans="1:23" ht="15" thickBot="1">
      <c r="A72" s="699"/>
      <c r="B72" s="15" t="s">
        <v>70</v>
      </c>
      <c r="C72" s="106">
        <v>139</v>
      </c>
      <c r="D72" s="137">
        <v>0</v>
      </c>
      <c r="E72" s="109">
        <v>1190</v>
      </c>
      <c r="F72" s="109">
        <v>0</v>
      </c>
      <c r="G72" s="109">
        <v>26</v>
      </c>
      <c r="H72" s="109"/>
      <c r="I72" s="109">
        <v>0</v>
      </c>
      <c r="J72" s="109">
        <v>0</v>
      </c>
      <c r="K72" s="109">
        <v>0</v>
      </c>
      <c r="L72" s="109">
        <v>112</v>
      </c>
      <c r="M72" s="109">
        <v>1962158504</v>
      </c>
      <c r="N72" s="109">
        <v>141</v>
      </c>
      <c r="O72" s="109">
        <v>0</v>
      </c>
      <c r="P72" s="109">
        <v>61</v>
      </c>
      <c r="Q72" s="109">
        <v>725143635</v>
      </c>
      <c r="R72" s="109">
        <v>0</v>
      </c>
      <c r="S72" s="109">
        <v>0</v>
      </c>
      <c r="T72" s="108">
        <v>0</v>
      </c>
      <c r="U72" s="108">
        <v>0</v>
      </c>
      <c r="V72" s="108">
        <v>61</v>
      </c>
      <c r="W72" s="110">
        <v>725143635</v>
      </c>
    </row>
    <row r="73" spans="1:23" ht="25.5" customHeight="1">
      <c r="A73" s="697" t="s">
        <v>83</v>
      </c>
      <c r="B73" s="6">
        <v>2008</v>
      </c>
      <c r="C73" s="277">
        <v>56</v>
      </c>
      <c r="D73" s="278">
        <v>691690000</v>
      </c>
      <c r="E73" s="279"/>
      <c r="F73" s="280"/>
      <c r="G73" s="279">
        <v>0</v>
      </c>
      <c r="H73" s="279"/>
      <c r="I73" s="279">
        <v>0</v>
      </c>
      <c r="J73" s="279"/>
      <c r="K73" s="279"/>
      <c r="L73" s="279">
        <v>0</v>
      </c>
      <c r="M73" s="279">
        <v>0</v>
      </c>
      <c r="N73" s="281">
        <v>0</v>
      </c>
      <c r="O73" s="281">
        <v>0</v>
      </c>
      <c r="P73" s="281">
        <v>0</v>
      </c>
      <c r="Q73" s="281">
        <v>0</v>
      </c>
      <c r="R73" s="281">
        <v>0</v>
      </c>
      <c r="S73" s="281">
        <v>0</v>
      </c>
      <c r="T73" s="282"/>
      <c r="U73" s="282"/>
      <c r="V73" s="283">
        <v>0</v>
      </c>
      <c r="W73" s="284">
        <v>0</v>
      </c>
    </row>
    <row r="74" spans="1:23" ht="14.25">
      <c r="A74" s="698"/>
      <c r="B74" s="6">
        <v>2009</v>
      </c>
      <c r="C74" s="33">
        <v>277</v>
      </c>
      <c r="D74" s="136">
        <v>7640932003</v>
      </c>
      <c r="E74" s="103"/>
      <c r="F74" s="103">
        <v>0</v>
      </c>
      <c r="G74" s="103">
        <v>51</v>
      </c>
      <c r="H74" s="103">
        <v>144</v>
      </c>
      <c r="I74" s="103">
        <v>2</v>
      </c>
      <c r="J74" s="103"/>
      <c r="K74" s="103">
        <v>0</v>
      </c>
      <c r="L74" s="103">
        <v>122</v>
      </c>
      <c r="M74" s="103">
        <v>3795647071</v>
      </c>
      <c r="N74" s="103">
        <v>61</v>
      </c>
      <c r="O74" s="103">
        <v>1051612836</v>
      </c>
      <c r="P74" s="103">
        <v>61</v>
      </c>
      <c r="Q74" s="103">
        <v>1025374725</v>
      </c>
      <c r="R74" s="103">
        <v>61</v>
      </c>
      <c r="S74" s="103">
        <v>1025374725</v>
      </c>
      <c r="T74" s="120"/>
      <c r="U74" s="120"/>
      <c r="V74" s="104">
        <v>61</v>
      </c>
      <c r="W74" s="105">
        <v>1025374725</v>
      </c>
    </row>
    <row r="75" spans="1:23" ht="15" thickBot="1">
      <c r="A75" s="698"/>
      <c r="B75" s="12">
        <v>2010</v>
      </c>
      <c r="C75" s="271">
        <v>194</v>
      </c>
      <c r="D75" s="136">
        <v>1764569462</v>
      </c>
      <c r="E75" s="136"/>
      <c r="F75" s="136">
        <v>0</v>
      </c>
      <c r="G75" s="136">
        <v>-5</v>
      </c>
      <c r="H75" s="136">
        <v>0</v>
      </c>
      <c r="I75" s="136">
        <v>0</v>
      </c>
      <c r="J75" s="136"/>
      <c r="K75" s="136">
        <v>0</v>
      </c>
      <c r="L75" s="136">
        <v>18</v>
      </c>
      <c r="M75" s="136">
        <v>803462556</v>
      </c>
      <c r="N75" s="136">
        <v>54</v>
      </c>
      <c r="O75" s="136">
        <v>1033027153</v>
      </c>
      <c r="P75" s="136">
        <v>47</v>
      </c>
      <c r="Q75" s="136">
        <v>911805633</v>
      </c>
      <c r="R75" s="136">
        <v>47</v>
      </c>
      <c r="S75" s="136">
        <v>911805633</v>
      </c>
      <c r="T75" s="136"/>
      <c r="U75" s="136"/>
      <c r="V75" s="136">
        <v>47</v>
      </c>
      <c r="W75" s="105">
        <v>911805633</v>
      </c>
    </row>
    <row r="76" spans="1:23" ht="15" thickBot="1">
      <c r="A76" s="699"/>
      <c r="B76" s="15" t="s">
        <v>70</v>
      </c>
      <c r="C76" s="106">
        <v>527</v>
      </c>
      <c r="D76" s="137">
        <v>10097191465</v>
      </c>
      <c r="E76" s="109">
        <v>0</v>
      </c>
      <c r="F76" s="109">
        <v>0</v>
      </c>
      <c r="G76" s="109">
        <v>46</v>
      </c>
      <c r="H76" s="109">
        <v>144</v>
      </c>
      <c r="I76" s="109">
        <v>2</v>
      </c>
      <c r="J76" s="109">
        <v>0</v>
      </c>
      <c r="K76" s="109">
        <v>0</v>
      </c>
      <c r="L76" s="109">
        <v>140</v>
      </c>
      <c r="M76" s="109">
        <v>4599109627</v>
      </c>
      <c r="N76" s="109">
        <v>115</v>
      </c>
      <c r="O76" s="109">
        <v>2084639989</v>
      </c>
      <c r="P76" s="109">
        <v>108</v>
      </c>
      <c r="Q76" s="109">
        <v>1937180358</v>
      </c>
      <c r="R76" s="109">
        <v>108</v>
      </c>
      <c r="S76" s="109">
        <v>1937180358</v>
      </c>
      <c r="T76" s="108">
        <v>0</v>
      </c>
      <c r="U76" s="108">
        <v>0</v>
      </c>
      <c r="V76" s="108">
        <v>108</v>
      </c>
      <c r="W76" s="110">
        <v>1937180358</v>
      </c>
    </row>
    <row r="77" spans="1:23" ht="14.25">
      <c r="A77" s="697" t="s">
        <v>38</v>
      </c>
      <c r="B77" s="6">
        <v>2008</v>
      </c>
      <c r="C77" s="33">
        <v>303</v>
      </c>
      <c r="D77" s="135">
        <v>24492117000</v>
      </c>
      <c r="E77" s="114"/>
      <c r="F77" s="113"/>
      <c r="G77" s="114">
        <v>107</v>
      </c>
      <c r="H77" s="114"/>
      <c r="I77" s="114">
        <v>8</v>
      </c>
      <c r="J77" s="114"/>
      <c r="K77" s="114"/>
      <c r="L77" s="114">
        <v>108</v>
      </c>
      <c r="M77" s="114">
        <v>7362500000</v>
      </c>
      <c r="N77" s="115">
        <v>0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99"/>
      <c r="U77" s="99"/>
      <c r="V77" s="34">
        <v>0</v>
      </c>
      <c r="W77" s="35">
        <v>0</v>
      </c>
    </row>
    <row r="78" spans="1:23" ht="15" customHeight="1">
      <c r="A78" s="698"/>
      <c r="B78" s="6">
        <v>2009</v>
      </c>
      <c r="C78" s="33">
        <v>0</v>
      </c>
      <c r="D78" s="135">
        <v>0</v>
      </c>
      <c r="E78" s="114"/>
      <c r="F78" s="114">
        <v>0</v>
      </c>
      <c r="G78" s="114">
        <v>-3</v>
      </c>
      <c r="H78" s="114"/>
      <c r="I78" s="114">
        <v>5</v>
      </c>
      <c r="J78" s="114">
        <v>5</v>
      </c>
      <c r="K78" s="114">
        <v>0</v>
      </c>
      <c r="L78" s="114">
        <v>70</v>
      </c>
      <c r="M78" s="114">
        <v>7464611000</v>
      </c>
      <c r="N78" s="114">
        <v>61</v>
      </c>
      <c r="O78" s="114">
        <v>1361063000</v>
      </c>
      <c r="P78" s="115">
        <v>32</v>
      </c>
      <c r="Q78" s="115">
        <v>896410000</v>
      </c>
      <c r="R78" s="115">
        <v>32</v>
      </c>
      <c r="S78" s="115">
        <v>775735000</v>
      </c>
      <c r="T78" s="34">
        <v>56</v>
      </c>
      <c r="U78" s="34">
        <v>1059484432</v>
      </c>
      <c r="V78" s="34">
        <v>88</v>
      </c>
      <c r="W78" s="35">
        <v>1835219432</v>
      </c>
    </row>
    <row r="79" spans="1:23" ht="15" customHeight="1" thickBot="1">
      <c r="A79" s="698"/>
      <c r="B79" s="12">
        <v>2010</v>
      </c>
      <c r="C79" s="271">
        <v>282</v>
      </c>
      <c r="D79" s="272">
        <v>30226398000</v>
      </c>
      <c r="E79" s="273"/>
      <c r="F79" s="273"/>
      <c r="G79" s="273">
        <v>17</v>
      </c>
      <c r="H79" s="273"/>
      <c r="I79" s="273">
        <v>1</v>
      </c>
      <c r="J79" s="273">
        <v>1</v>
      </c>
      <c r="K79" s="273">
        <v>15</v>
      </c>
      <c r="L79" s="273">
        <v>-1</v>
      </c>
      <c r="M79" s="273">
        <v>-56121000</v>
      </c>
      <c r="N79" s="273">
        <v>51</v>
      </c>
      <c r="O79" s="273">
        <v>1454294000</v>
      </c>
      <c r="P79" s="307">
        <v>49</v>
      </c>
      <c r="Q79" s="307">
        <v>1110317000</v>
      </c>
      <c r="R79" s="307">
        <v>49</v>
      </c>
      <c r="S79" s="307">
        <v>599711000</v>
      </c>
      <c r="T79" s="275"/>
      <c r="U79" s="275"/>
      <c r="V79" s="275">
        <v>49</v>
      </c>
      <c r="W79" s="276">
        <v>599711000</v>
      </c>
    </row>
    <row r="80" spans="1:23" ht="15" thickBot="1">
      <c r="A80" s="699"/>
      <c r="B80" s="15" t="s">
        <v>70</v>
      </c>
      <c r="C80" s="106">
        <v>585</v>
      </c>
      <c r="D80" s="137">
        <v>54718515000</v>
      </c>
      <c r="E80" s="109">
        <v>0</v>
      </c>
      <c r="F80" s="109">
        <v>0</v>
      </c>
      <c r="G80" s="109">
        <v>121</v>
      </c>
      <c r="H80" s="109">
        <v>0</v>
      </c>
      <c r="I80" s="109">
        <v>14</v>
      </c>
      <c r="J80" s="109">
        <v>6</v>
      </c>
      <c r="K80" s="109">
        <v>15</v>
      </c>
      <c r="L80" s="109">
        <v>177</v>
      </c>
      <c r="M80" s="109">
        <v>14770990000</v>
      </c>
      <c r="N80" s="109">
        <v>112</v>
      </c>
      <c r="O80" s="109">
        <v>2815357000</v>
      </c>
      <c r="P80" s="109">
        <v>81</v>
      </c>
      <c r="Q80" s="109">
        <v>2006727000</v>
      </c>
      <c r="R80" s="109">
        <v>81</v>
      </c>
      <c r="S80" s="109">
        <v>1375446000</v>
      </c>
      <c r="T80" s="108">
        <v>56</v>
      </c>
      <c r="U80" s="108">
        <v>1059484432</v>
      </c>
      <c r="V80" s="108">
        <v>137</v>
      </c>
      <c r="W80" s="110">
        <v>2434930432</v>
      </c>
    </row>
    <row r="81" spans="1:23" ht="25.5" customHeight="1">
      <c r="A81" s="697" t="s">
        <v>40</v>
      </c>
      <c r="B81" s="6">
        <v>2008</v>
      </c>
      <c r="C81" s="33">
        <v>3046</v>
      </c>
      <c r="D81" s="135">
        <v>14139113000</v>
      </c>
      <c r="E81" s="114"/>
      <c r="F81" s="113"/>
      <c r="G81" s="114">
        <v>1022</v>
      </c>
      <c r="H81" s="114"/>
      <c r="I81" s="114">
        <v>9</v>
      </c>
      <c r="J81" s="114"/>
      <c r="K81" s="114"/>
      <c r="L81" s="114">
        <v>1935</v>
      </c>
      <c r="M81" s="114">
        <v>9748838000</v>
      </c>
      <c r="N81" s="115"/>
      <c r="O81" s="115"/>
      <c r="P81" s="115"/>
      <c r="Q81" s="115"/>
      <c r="R81" s="115"/>
      <c r="S81" s="115"/>
      <c r="T81" s="99"/>
      <c r="U81" s="99"/>
      <c r="V81" s="34">
        <v>0</v>
      </c>
      <c r="W81" s="35">
        <v>0</v>
      </c>
    </row>
    <row r="82" spans="1:23" ht="15" customHeight="1">
      <c r="A82" s="698"/>
      <c r="B82" s="6">
        <v>2009</v>
      </c>
      <c r="C82" s="33">
        <v>-5</v>
      </c>
      <c r="D82" s="135">
        <v>0</v>
      </c>
      <c r="E82" s="114"/>
      <c r="F82" s="114">
        <v>0</v>
      </c>
      <c r="G82" s="114">
        <v>-12</v>
      </c>
      <c r="H82" s="114"/>
      <c r="I82" s="114">
        <v>11</v>
      </c>
      <c r="J82" s="114">
        <v>7</v>
      </c>
      <c r="K82" s="114">
        <v>0</v>
      </c>
      <c r="L82" s="114">
        <v>68</v>
      </c>
      <c r="M82" s="114">
        <v>423909000</v>
      </c>
      <c r="N82" s="114">
        <v>1646</v>
      </c>
      <c r="O82" s="114">
        <v>6491214000</v>
      </c>
      <c r="P82" s="114">
        <v>1420</v>
      </c>
      <c r="Q82" s="114">
        <v>5543032000</v>
      </c>
      <c r="R82" s="114">
        <v>1420</v>
      </c>
      <c r="S82" s="114">
        <v>5543032000</v>
      </c>
      <c r="T82" s="99">
        <v>0</v>
      </c>
      <c r="U82" s="99">
        <v>0</v>
      </c>
      <c r="V82" s="34">
        <v>1420</v>
      </c>
      <c r="W82" s="35">
        <v>5543032000</v>
      </c>
    </row>
    <row r="83" spans="1:23" ht="15" customHeight="1" thickBot="1">
      <c r="A83" s="698"/>
      <c r="B83" s="12">
        <v>2010</v>
      </c>
      <c r="C83" s="271">
        <v>-4</v>
      </c>
      <c r="D83" s="272"/>
      <c r="E83" s="273"/>
      <c r="F83" s="273"/>
      <c r="G83" s="273">
        <v>-1</v>
      </c>
      <c r="H83" s="273"/>
      <c r="I83" s="273"/>
      <c r="J83" s="273">
        <v>44</v>
      </c>
      <c r="K83" s="273"/>
      <c r="L83" s="273">
        <v>-46</v>
      </c>
      <c r="M83" s="273">
        <v>-200596000</v>
      </c>
      <c r="N83" s="273">
        <v>183</v>
      </c>
      <c r="O83" s="273">
        <v>1052150000</v>
      </c>
      <c r="P83" s="273">
        <v>285</v>
      </c>
      <c r="Q83" s="273">
        <v>1336523000</v>
      </c>
      <c r="R83" s="273">
        <v>285</v>
      </c>
      <c r="S83" s="273">
        <v>1336523000</v>
      </c>
      <c r="T83" s="274"/>
      <c r="U83" s="274"/>
      <c r="V83" s="275">
        <v>285</v>
      </c>
      <c r="W83" s="276">
        <v>1336523000</v>
      </c>
    </row>
    <row r="84" spans="1:23" ht="15" thickBot="1">
      <c r="A84" s="699"/>
      <c r="B84" s="15" t="s">
        <v>70</v>
      </c>
      <c r="C84" s="106">
        <v>3037</v>
      </c>
      <c r="D84" s="137">
        <v>14139113000</v>
      </c>
      <c r="E84" s="109">
        <v>0</v>
      </c>
      <c r="F84" s="109">
        <v>0</v>
      </c>
      <c r="G84" s="109">
        <v>1009</v>
      </c>
      <c r="H84" s="109">
        <v>0</v>
      </c>
      <c r="I84" s="109">
        <v>20</v>
      </c>
      <c r="J84" s="109">
        <v>51</v>
      </c>
      <c r="K84" s="109">
        <v>0</v>
      </c>
      <c r="L84" s="109">
        <v>1957</v>
      </c>
      <c r="M84" s="109">
        <v>9972151000</v>
      </c>
      <c r="N84" s="109">
        <v>1829</v>
      </c>
      <c r="O84" s="109">
        <v>7543364000</v>
      </c>
      <c r="P84" s="109">
        <v>1705</v>
      </c>
      <c r="Q84" s="109">
        <v>6879555000</v>
      </c>
      <c r="R84" s="109">
        <v>1705</v>
      </c>
      <c r="S84" s="109">
        <v>6879555000</v>
      </c>
      <c r="T84" s="108">
        <v>0</v>
      </c>
      <c r="U84" s="108">
        <v>0</v>
      </c>
      <c r="V84" s="108">
        <v>1705</v>
      </c>
      <c r="W84" s="110">
        <v>6879555000</v>
      </c>
    </row>
    <row r="85" spans="1:23" ht="38.25" customHeight="1">
      <c r="A85" s="697" t="s">
        <v>42</v>
      </c>
      <c r="B85" s="6">
        <v>2008</v>
      </c>
      <c r="C85" s="33">
        <v>816</v>
      </c>
      <c r="D85" s="135">
        <v>34057400000</v>
      </c>
      <c r="E85" s="114"/>
      <c r="F85" s="113"/>
      <c r="G85" s="114">
        <v>145</v>
      </c>
      <c r="H85" s="114"/>
      <c r="I85" s="114">
        <v>4</v>
      </c>
      <c r="J85" s="114"/>
      <c r="K85" s="114"/>
      <c r="L85" s="114">
        <v>638</v>
      </c>
      <c r="M85" s="114">
        <v>28370269000</v>
      </c>
      <c r="N85" s="115">
        <v>0</v>
      </c>
      <c r="O85" s="115">
        <v>0</v>
      </c>
      <c r="P85" s="115">
        <v>0</v>
      </c>
      <c r="Q85" s="115">
        <v>0</v>
      </c>
      <c r="R85" s="115">
        <v>0</v>
      </c>
      <c r="S85" s="115">
        <v>0</v>
      </c>
      <c r="T85" s="99"/>
      <c r="U85" s="99"/>
      <c r="V85" s="34">
        <v>0</v>
      </c>
      <c r="W85" s="35">
        <v>0</v>
      </c>
    </row>
    <row r="86" spans="1:23" ht="15" customHeight="1">
      <c r="A86" s="698"/>
      <c r="B86" s="6">
        <v>2009</v>
      </c>
      <c r="C86" s="33">
        <v>0</v>
      </c>
      <c r="D86" s="135"/>
      <c r="E86" s="114"/>
      <c r="F86" s="114">
        <v>0</v>
      </c>
      <c r="G86" s="114">
        <v>-40</v>
      </c>
      <c r="H86" s="114"/>
      <c r="I86" s="114">
        <v>3</v>
      </c>
      <c r="J86" s="114">
        <v>2</v>
      </c>
      <c r="K86" s="114">
        <v>0</v>
      </c>
      <c r="L86" s="114">
        <v>60</v>
      </c>
      <c r="M86" s="114">
        <v>2469762000</v>
      </c>
      <c r="N86" s="114">
        <v>280</v>
      </c>
      <c r="O86" s="114">
        <v>5923856000</v>
      </c>
      <c r="P86" s="114">
        <v>188</v>
      </c>
      <c r="Q86" s="114">
        <v>4465930000</v>
      </c>
      <c r="R86" s="114">
        <v>188</v>
      </c>
      <c r="S86" s="114">
        <v>4013739000</v>
      </c>
      <c r="T86" s="34">
        <v>154</v>
      </c>
      <c r="U86" s="34">
        <v>1666745713</v>
      </c>
      <c r="V86" s="34">
        <v>342</v>
      </c>
      <c r="W86" s="35">
        <v>5680484713</v>
      </c>
    </row>
    <row r="87" spans="1:23" ht="15" customHeight="1" thickBot="1">
      <c r="A87" s="698"/>
      <c r="B87" s="12">
        <v>2010</v>
      </c>
      <c r="C87" s="271"/>
      <c r="D87" s="272"/>
      <c r="E87" s="273"/>
      <c r="F87" s="273"/>
      <c r="G87" s="273">
        <v>2</v>
      </c>
      <c r="H87" s="273"/>
      <c r="I87" s="273">
        <v>0</v>
      </c>
      <c r="J87" s="273">
        <v>9</v>
      </c>
      <c r="K87" s="273"/>
      <c r="L87" s="273">
        <v>-7</v>
      </c>
      <c r="M87" s="273">
        <v>-283264000</v>
      </c>
      <c r="N87" s="273">
        <v>178</v>
      </c>
      <c r="O87" s="273">
        <v>3498176000</v>
      </c>
      <c r="P87" s="273">
        <v>174</v>
      </c>
      <c r="Q87" s="273">
        <v>3141938000</v>
      </c>
      <c r="R87" s="273">
        <v>174</v>
      </c>
      <c r="S87" s="273">
        <v>2167377000</v>
      </c>
      <c r="T87" s="275"/>
      <c r="U87" s="275"/>
      <c r="V87" s="275">
        <v>174</v>
      </c>
      <c r="W87" s="276">
        <v>2167377000</v>
      </c>
    </row>
    <row r="88" spans="1:23" ht="15" thickBot="1">
      <c r="A88" s="699"/>
      <c r="B88" s="15" t="s">
        <v>70</v>
      </c>
      <c r="C88" s="106">
        <v>816</v>
      </c>
      <c r="D88" s="137">
        <v>34057400000</v>
      </c>
      <c r="E88" s="109">
        <v>0</v>
      </c>
      <c r="F88" s="109">
        <v>0</v>
      </c>
      <c r="G88" s="109">
        <v>107</v>
      </c>
      <c r="H88" s="109">
        <v>0</v>
      </c>
      <c r="I88" s="109">
        <v>7</v>
      </c>
      <c r="J88" s="109">
        <v>11</v>
      </c>
      <c r="K88" s="109">
        <v>0</v>
      </c>
      <c r="L88" s="109">
        <v>691</v>
      </c>
      <c r="M88" s="109">
        <v>30556767000</v>
      </c>
      <c r="N88" s="109">
        <v>458</v>
      </c>
      <c r="O88" s="109">
        <v>9422032000</v>
      </c>
      <c r="P88" s="109">
        <v>362</v>
      </c>
      <c r="Q88" s="109">
        <v>7607868000</v>
      </c>
      <c r="R88" s="109">
        <v>362</v>
      </c>
      <c r="S88" s="109">
        <v>6181116000</v>
      </c>
      <c r="T88" s="108">
        <v>154</v>
      </c>
      <c r="U88" s="108">
        <v>1666745713</v>
      </c>
      <c r="V88" s="108">
        <v>516</v>
      </c>
      <c r="W88" s="110">
        <v>7847861713</v>
      </c>
    </row>
    <row r="89" spans="1:23" ht="25.5" customHeight="1">
      <c r="A89" s="697" t="s">
        <v>44</v>
      </c>
      <c r="B89" s="6">
        <v>2008</v>
      </c>
      <c r="C89" s="33">
        <v>547</v>
      </c>
      <c r="D89" s="135">
        <v>58322189000</v>
      </c>
      <c r="E89" s="114"/>
      <c r="F89" s="113"/>
      <c r="G89" s="114">
        <v>105</v>
      </c>
      <c r="H89" s="114"/>
      <c r="I89" s="114">
        <v>9</v>
      </c>
      <c r="J89" s="114"/>
      <c r="K89" s="114"/>
      <c r="L89" s="114">
        <v>371</v>
      </c>
      <c r="M89" s="114">
        <v>39954626933</v>
      </c>
      <c r="N89" s="115">
        <v>0</v>
      </c>
      <c r="O89" s="115">
        <v>0</v>
      </c>
      <c r="P89" s="115">
        <v>0</v>
      </c>
      <c r="Q89" s="115">
        <v>0</v>
      </c>
      <c r="R89" s="115">
        <v>0</v>
      </c>
      <c r="S89" s="115">
        <v>0</v>
      </c>
      <c r="T89" s="99"/>
      <c r="U89" s="99"/>
      <c r="V89" s="34">
        <v>0</v>
      </c>
      <c r="W89" s="35">
        <v>0</v>
      </c>
    </row>
    <row r="90" spans="1:23" ht="15.75" customHeight="1">
      <c r="A90" s="698"/>
      <c r="B90" s="6">
        <v>2009</v>
      </c>
      <c r="C90" s="33">
        <v>0</v>
      </c>
      <c r="D90" s="135">
        <v>0</v>
      </c>
      <c r="E90" s="114"/>
      <c r="F90" s="114">
        <v>0</v>
      </c>
      <c r="G90" s="114">
        <v>-21</v>
      </c>
      <c r="H90" s="114"/>
      <c r="I90" s="114">
        <v>0</v>
      </c>
      <c r="J90" s="114">
        <v>7</v>
      </c>
      <c r="K90" s="114">
        <v>1</v>
      </c>
      <c r="L90" s="114">
        <v>70</v>
      </c>
      <c r="M90" s="114">
        <v>7837346331</v>
      </c>
      <c r="N90" s="114">
        <v>322</v>
      </c>
      <c r="O90" s="114">
        <v>9780484325</v>
      </c>
      <c r="P90" s="114">
        <v>240</v>
      </c>
      <c r="Q90" s="114">
        <v>6653895000</v>
      </c>
      <c r="R90" s="114">
        <v>240</v>
      </c>
      <c r="S90" s="114">
        <v>2544660824</v>
      </c>
      <c r="T90" s="34">
        <v>212</v>
      </c>
      <c r="U90" s="34">
        <v>5796855293</v>
      </c>
      <c r="V90" s="34">
        <v>452</v>
      </c>
      <c r="W90" s="35">
        <v>8341516117</v>
      </c>
    </row>
    <row r="91" spans="1:23" ht="15.75" customHeight="1" thickBot="1">
      <c r="A91" s="698"/>
      <c r="B91" s="12">
        <v>2010</v>
      </c>
      <c r="C91" s="271"/>
      <c r="D91" s="272"/>
      <c r="E91" s="273"/>
      <c r="F91" s="273"/>
      <c r="G91" s="273"/>
      <c r="H91" s="273"/>
      <c r="I91" s="273"/>
      <c r="J91" s="273"/>
      <c r="K91" s="273"/>
      <c r="L91" s="273"/>
      <c r="M91" s="273"/>
      <c r="N91" s="273">
        <v>215</v>
      </c>
      <c r="O91" s="273">
        <v>8885107361</v>
      </c>
      <c r="P91" s="273">
        <v>195</v>
      </c>
      <c r="Q91" s="273">
        <v>6819809013</v>
      </c>
      <c r="R91" s="273">
        <v>195</v>
      </c>
      <c r="S91" s="273">
        <v>6819809013</v>
      </c>
      <c r="T91" s="275"/>
      <c r="U91" s="275"/>
      <c r="V91" s="275">
        <v>195</v>
      </c>
      <c r="W91" s="276">
        <v>6819809013</v>
      </c>
    </row>
    <row r="92" spans="1:23" ht="15" thickBot="1">
      <c r="A92" s="699"/>
      <c r="B92" s="15" t="s">
        <v>70</v>
      </c>
      <c r="C92" s="106">
        <v>547</v>
      </c>
      <c r="D92" s="137">
        <v>58322189000</v>
      </c>
      <c r="E92" s="109">
        <v>0</v>
      </c>
      <c r="F92" s="109">
        <v>0</v>
      </c>
      <c r="G92" s="109">
        <v>84</v>
      </c>
      <c r="H92" s="109">
        <v>0</v>
      </c>
      <c r="I92" s="109">
        <v>9</v>
      </c>
      <c r="J92" s="109">
        <v>7</v>
      </c>
      <c r="K92" s="109">
        <v>1</v>
      </c>
      <c r="L92" s="109">
        <v>441</v>
      </c>
      <c r="M92" s="109">
        <v>47791973264</v>
      </c>
      <c r="N92" s="109">
        <v>537</v>
      </c>
      <c r="O92" s="109">
        <v>18665591686</v>
      </c>
      <c r="P92" s="109">
        <v>435</v>
      </c>
      <c r="Q92" s="109">
        <v>13473704013</v>
      </c>
      <c r="R92" s="109">
        <v>435</v>
      </c>
      <c r="S92" s="109">
        <v>9364469837</v>
      </c>
      <c r="T92" s="108">
        <v>212</v>
      </c>
      <c r="U92" s="108">
        <v>5796855293</v>
      </c>
      <c r="V92" s="108">
        <v>647</v>
      </c>
      <c r="W92" s="110">
        <v>15161325130</v>
      </c>
    </row>
    <row r="93" spans="1:23" ht="15" customHeight="1">
      <c r="A93" s="697" t="s">
        <v>132</v>
      </c>
      <c r="B93" s="58">
        <v>2009</v>
      </c>
      <c r="C93" s="33">
        <v>570</v>
      </c>
      <c r="D93" s="309">
        <v>76085422363</v>
      </c>
      <c r="E93" s="152"/>
      <c r="F93" s="152">
        <v>0</v>
      </c>
      <c r="G93" s="152">
        <v>94</v>
      </c>
      <c r="H93" s="152">
        <v>312</v>
      </c>
      <c r="I93" s="152">
        <v>4</v>
      </c>
      <c r="J93" s="152"/>
      <c r="K93" s="152">
        <v>1</v>
      </c>
      <c r="L93" s="152"/>
      <c r="M93" s="152"/>
      <c r="N93" s="152"/>
      <c r="O93" s="152"/>
      <c r="P93" s="152"/>
      <c r="Q93" s="152"/>
      <c r="R93" s="152"/>
      <c r="S93" s="152"/>
      <c r="T93" s="30"/>
      <c r="U93" s="30"/>
      <c r="V93" s="30">
        <v>0</v>
      </c>
      <c r="W93" s="165">
        <v>0</v>
      </c>
    </row>
    <row r="94" spans="1:23" ht="15" customHeight="1" thickBot="1">
      <c r="A94" s="698"/>
      <c r="B94" s="58">
        <v>2010</v>
      </c>
      <c r="C94" s="271"/>
      <c r="D94" s="272"/>
      <c r="E94" s="273"/>
      <c r="F94" s="273"/>
      <c r="G94" s="273"/>
      <c r="H94" s="273"/>
      <c r="I94" s="273"/>
      <c r="J94" s="273"/>
      <c r="K94" s="273">
        <v>4</v>
      </c>
      <c r="L94" s="273">
        <v>152</v>
      </c>
      <c r="M94" s="273">
        <v>30101978718</v>
      </c>
      <c r="N94" s="273">
        <v>8</v>
      </c>
      <c r="O94" s="273"/>
      <c r="P94" s="273"/>
      <c r="Q94" s="273"/>
      <c r="R94" s="273"/>
      <c r="S94" s="273"/>
      <c r="T94" s="126"/>
      <c r="U94" s="126"/>
      <c r="V94" s="126">
        <v>0</v>
      </c>
      <c r="W94" s="301">
        <v>0</v>
      </c>
    </row>
    <row r="95" spans="1:23" ht="15" thickBot="1">
      <c r="A95" s="699"/>
      <c r="B95" s="64" t="s">
        <v>70</v>
      </c>
      <c r="C95" s="106">
        <v>570</v>
      </c>
      <c r="D95" s="137">
        <v>76085422363</v>
      </c>
      <c r="E95" s="109">
        <v>0</v>
      </c>
      <c r="F95" s="109">
        <v>0</v>
      </c>
      <c r="G95" s="109">
        <v>94</v>
      </c>
      <c r="H95" s="109">
        <v>312</v>
      </c>
      <c r="I95" s="109">
        <v>4</v>
      </c>
      <c r="J95" s="109">
        <v>0</v>
      </c>
      <c r="K95" s="109">
        <v>5</v>
      </c>
      <c r="L95" s="109">
        <v>152</v>
      </c>
      <c r="M95" s="109">
        <v>30101978718</v>
      </c>
      <c r="N95" s="109">
        <v>8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8">
        <v>0</v>
      </c>
      <c r="U95" s="108">
        <v>0</v>
      </c>
      <c r="V95" s="108">
        <v>0</v>
      </c>
      <c r="W95" s="110">
        <v>0</v>
      </c>
    </row>
    <row r="96" spans="1:23" ht="14.25">
      <c r="A96" s="697" t="s">
        <v>135</v>
      </c>
      <c r="B96" s="58">
        <v>2009</v>
      </c>
      <c r="C96" s="33">
        <v>38</v>
      </c>
      <c r="D96" s="309">
        <v>10055800912</v>
      </c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30"/>
      <c r="U96" s="30"/>
      <c r="V96" s="30">
        <v>0</v>
      </c>
      <c r="W96" s="165">
        <v>0</v>
      </c>
    </row>
    <row r="97" spans="1:23" ht="15" thickBot="1">
      <c r="A97" s="698"/>
      <c r="B97" s="58">
        <v>2010</v>
      </c>
      <c r="C97" s="271"/>
      <c r="D97" s="272"/>
      <c r="E97" s="273"/>
      <c r="F97" s="273"/>
      <c r="G97" s="273">
        <v>4</v>
      </c>
      <c r="H97" s="273"/>
      <c r="I97" s="273">
        <v>1</v>
      </c>
      <c r="J97" s="273"/>
      <c r="K97" s="273">
        <v>2</v>
      </c>
      <c r="L97" s="273">
        <v>31</v>
      </c>
      <c r="M97" s="273">
        <v>6950717832</v>
      </c>
      <c r="N97" s="273"/>
      <c r="O97" s="273"/>
      <c r="P97" s="273"/>
      <c r="Q97" s="273"/>
      <c r="R97" s="273"/>
      <c r="S97" s="273"/>
      <c r="T97" s="126"/>
      <c r="U97" s="126"/>
      <c r="V97" s="126">
        <v>0</v>
      </c>
      <c r="W97" s="301">
        <v>0</v>
      </c>
    </row>
    <row r="98" spans="1:23" ht="15" thickBot="1">
      <c r="A98" s="699"/>
      <c r="B98" s="64" t="s">
        <v>70</v>
      </c>
      <c r="C98" s="106">
        <v>38</v>
      </c>
      <c r="D98" s="137">
        <v>10055800912</v>
      </c>
      <c r="E98" s="109">
        <v>0</v>
      </c>
      <c r="F98" s="109">
        <v>0</v>
      </c>
      <c r="G98" s="109">
        <v>4</v>
      </c>
      <c r="H98" s="109">
        <v>0</v>
      </c>
      <c r="I98" s="109">
        <v>1</v>
      </c>
      <c r="J98" s="109">
        <v>0</v>
      </c>
      <c r="K98" s="109">
        <v>2</v>
      </c>
      <c r="L98" s="109">
        <v>31</v>
      </c>
      <c r="M98" s="109">
        <v>6950717832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8">
        <v>0</v>
      </c>
      <c r="U98" s="108">
        <v>0</v>
      </c>
      <c r="V98" s="108">
        <v>0</v>
      </c>
      <c r="W98" s="110">
        <v>0</v>
      </c>
    </row>
    <row r="99" spans="1:23" ht="14.25">
      <c r="A99" s="697" t="s">
        <v>45</v>
      </c>
      <c r="B99" s="6">
        <v>2008</v>
      </c>
      <c r="C99" s="33">
        <v>442</v>
      </c>
      <c r="D99" s="97">
        <v>15678626411</v>
      </c>
      <c r="E99" s="31"/>
      <c r="F99" s="114">
        <v>5</v>
      </c>
      <c r="G99" s="114">
        <v>108</v>
      </c>
      <c r="H99" s="114"/>
      <c r="I99" s="114">
        <v>47</v>
      </c>
      <c r="J99" s="114">
        <v>11</v>
      </c>
      <c r="K99" s="114">
        <v>0</v>
      </c>
      <c r="L99" s="114">
        <v>268</v>
      </c>
      <c r="M99" s="114">
        <v>9290700855</v>
      </c>
      <c r="N99" s="34">
        <v>3</v>
      </c>
      <c r="O99" s="34">
        <v>28562000</v>
      </c>
      <c r="P99" s="34">
        <v>2</v>
      </c>
      <c r="Q99" s="34">
        <v>12452935</v>
      </c>
      <c r="R99" s="34">
        <v>2</v>
      </c>
      <c r="S99" s="34">
        <v>12452935</v>
      </c>
      <c r="T99" s="99"/>
      <c r="U99" s="99"/>
      <c r="V99" s="34">
        <v>2</v>
      </c>
      <c r="W99" s="35">
        <v>12452935</v>
      </c>
    </row>
    <row r="100" spans="1:23" ht="15.75" customHeight="1">
      <c r="A100" s="698"/>
      <c r="B100" s="6">
        <v>2009</v>
      </c>
      <c r="C100" s="33">
        <v>232</v>
      </c>
      <c r="D100" s="97">
        <v>13581116000</v>
      </c>
      <c r="E100" s="31"/>
      <c r="F100" s="31">
        <v>84</v>
      </c>
      <c r="G100" s="31">
        <v>14</v>
      </c>
      <c r="H100" s="31"/>
      <c r="I100" s="31">
        <v>2</v>
      </c>
      <c r="J100" s="31"/>
      <c r="K100" s="31">
        <v>24</v>
      </c>
      <c r="L100" s="31">
        <v>0</v>
      </c>
      <c r="M100" s="31">
        <v>0</v>
      </c>
      <c r="N100" s="31">
        <v>171</v>
      </c>
      <c r="O100" s="31" t="s">
        <v>31</v>
      </c>
      <c r="P100" s="31">
        <v>147</v>
      </c>
      <c r="Q100" s="31">
        <v>2114032108</v>
      </c>
      <c r="R100" s="31">
        <v>147</v>
      </c>
      <c r="S100" s="31">
        <v>2114032108</v>
      </c>
      <c r="T100" s="34">
        <v>83</v>
      </c>
      <c r="U100" s="34">
        <v>816687082</v>
      </c>
      <c r="V100" s="34">
        <v>230</v>
      </c>
      <c r="W100" s="35">
        <v>2930719190</v>
      </c>
    </row>
    <row r="101" spans="1:23" ht="15.75" customHeight="1" thickBot="1">
      <c r="A101" s="698"/>
      <c r="B101" s="12">
        <v>2010</v>
      </c>
      <c r="C101" s="271"/>
      <c r="D101" s="285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>
        <v>22</v>
      </c>
      <c r="O101" s="126"/>
      <c r="P101" s="126">
        <v>11</v>
      </c>
      <c r="Q101" s="126">
        <v>57101000</v>
      </c>
      <c r="R101" s="126">
        <v>11</v>
      </c>
      <c r="S101" s="126">
        <v>57101000</v>
      </c>
      <c r="T101" s="275"/>
      <c r="U101" s="275"/>
      <c r="V101" s="275">
        <v>11</v>
      </c>
      <c r="W101" s="276">
        <v>57101000</v>
      </c>
    </row>
    <row r="102" spans="1:23" ht="15" thickBot="1">
      <c r="A102" s="699"/>
      <c r="B102" s="15" t="s">
        <v>70</v>
      </c>
      <c r="C102" s="106">
        <v>674</v>
      </c>
      <c r="D102" s="107">
        <v>29259742411</v>
      </c>
      <c r="E102" s="108">
        <v>0</v>
      </c>
      <c r="F102" s="108">
        <v>89</v>
      </c>
      <c r="G102" s="108">
        <v>122</v>
      </c>
      <c r="H102" s="108">
        <v>0</v>
      </c>
      <c r="I102" s="108">
        <v>49</v>
      </c>
      <c r="J102" s="108">
        <v>11</v>
      </c>
      <c r="K102" s="108">
        <v>24</v>
      </c>
      <c r="L102" s="108">
        <v>268</v>
      </c>
      <c r="M102" s="108">
        <v>9290700855</v>
      </c>
      <c r="N102" s="108">
        <v>196</v>
      </c>
      <c r="O102" s="108">
        <v>28562000</v>
      </c>
      <c r="P102" s="108">
        <v>160</v>
      </c>
      <c r="Q102" s="108">
        <v>2183586043</v>
      </c>
      <c r="R102" s="108">
        <v>160</v>
      </c>
      <c r="S102" s="108">
        <v>2183586043</v>
      </c>
      <c r="T102" s="108">
        <v>83</v>
      </c>
      <c r="U102" s="108">
        <v>816687082</v>
      </c>
      <c r="V102" s="108">
        <v>243</v>
      </c>
      <c r="W102" s="110">
        <v>3000273125</v>
      </c>
    </row>
    <row r="103" spans="1:23" ht="15" customHeight="1">
      <c r="A103" s="697" t="s">
        <v>120</v>
      </c>
      <c r="B103" s="58">
        <v>2009</v>
      </c>
      <c r="C103" s="33">
        <v>290</v>
      </c>
      <c r="D103" s="135">
        <v>21414444000</v>
      </c>
      <c r="E103" s="31"/>
      <c r="F103" s="31">
        <v>76</v>
      </c>
      <c r="G103" s="31">
        <v>59</v>
      </c>
      <c r="H103" s="31"/>
      <c r="I103" s="31">
        <v>10</v>
      </c>
      <c r="J103" s="31"/>
      <c r="K103" s="31">
        <v>53</v>
      </c>
      <c r="L103" s="31"/>
      <c r="M103" s="31"/>
      <c r="N103" s="31"/>
      <c r="O103" s="31"/>
      <c r="P103" s="31"/>
      <c r="Q103" s="31"/>
      <c r="R103" s="31"/>
      <c r="S103" s="31"/>
      <c r="T103" s="34"/>
      <c r="U103" s="34"/>
      <c r="V103" s="34">
        <v>0</v>
      </c>
      <c r="W103" s="35">
        <v>0</v>
      </c>
    </row>
    <row r="104" spans="1:23" ht="15" customHeight="1" thickBot="1">
      <c r="A104" s="698"/>
      <c r="B104" s="58">
        <v>2010</v>
      </c>
      <c r="C104" s="271"/>
      <c r="D104" s="272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275"/>
      <c r="U104" s="275"/>
      <c r="V104" s="275">
        <v>0</v>
      </c>
      <c r="W104" s="276">
        <v>0</v>
      </c>
    </row>
    <row r="105" spans="1:23" ht="15" thickBot="1">
      <c r="A105" s="699"/>
      <c r="B105" s="64" t="s">
        <v>70</v>
      </c>
      <c r="C105" s="106">
        <v>290</v>
      </c>
      <c r="D105" s="137">
        <v>21414444000</v>
      </c>
      <c r="E105" s="108">
        <v>0</v>
      </c>
      <c r="F105" s="108">
        <v>76</v>
      </c>
      <c r="G105" s="108">
        <v>59</v>
      </c>
      <c r="H105" s="108">
        <v>0</v>
      </c>
      <c r="I105" s="108">
        <v>10</v>
      </c>
      <c r="J105" s="108">
        <v>0</v>
      </c>
      <c r="K105" s="108">
        <v>53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10">
        <v>0</v>
      </c>
    </row>
    <row r="106" spans="1:23" ht="25.5" customHeight="1">
      <c r="A106" s="697" t="s">
        <v>47</v>
      </c>
      <c r="B106" s="13">
        <v>2007</v>
      </c>
      <c r="C106" s="176">
        <v>29</v>
      </c>
      <c r="D106" s="139">
        <v>428038805</v>
      </c>
      <c r="E106" s="177"/>
      <c r="F106" s="253">
        <v>0</v>
      </c>
      <c r="G106" s="177">
        <v>1</v>
      </c>
      <c r="H106" s="177"/>
      <c r="I106" s="177">
        <v>0</v>
      </c>
      <c r="J106" s="177"/>
      <c r="K106" s="177"/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124"/>
      <c r="U106" s="124"/>
      <c r="V106" s="84">
        <v>0</v>
      </c>
      <c r="W106" s="85">
        <v>0</v>
      </c>
    </row>
    <row r="107" spans="1:23" ht="15">
      <c r="A107" s="698"/>
      <c r="B107" s="6">
        <v>2008</v>
      </c>
      <c r="C107" s="174">
        <v>26</v>
      </c>
      <c r="D107" s="140">
        <v>385117339</v>
      </c>
      <c r="E107" s="172"/>
      <c r="F107" s="254">
        <v>0</v>
      </c>
      <c r="G107" s="172">
        <v>1</v>
      </c>
      <c r="H107" s="172"/>
      <c r="I107" s="172">
        <v>0</v>
      </c>
      <c r="J107" s="172"/>
      <c r="K107" s="172"/>
      <c r="L107" s="172">
        <v>45</v>
      </c>
      <c r="M107" s="172">
        <v>645974621</v>
      </c>
      <c r="N107" s="34">
        <v>27</v>
      </c>
      <c r="O107" s="34">
        <v>438738523</v>
      </c>
      <c r="P107" s="34">
        <v>20</v>
      </c>
      <c r="Q107" s="34">
        <v>330237654</v>
      </c>
      <c r="R107" s="34">
        <v>65</v>
      </c>
      <c r="S107" s="34">
        <v>976212275</v>
      </c>
      <c r="T107" s="125"/>
      <c r="U107" s="125"/>
      <c r="V107" s="34">
        <v>65</v>
      </c>
      <c r="W107" s="35">
        <v>976212275</v>
      </c>
    </row>
    <row r="108" spans="1:23" ht="14.25">
      <c r="A108" s="698"/>
      <c r="B108" s="6">
        <v>2009</v>
      </c>
      <c r="C108" s="174">
        <v>16</v>
      </c>
      <c r="D108" s="140">
        <v>255278484</v>
      </c>
      <c r="E108" s="172"/>
      <c r="F108" s="172">
        <v>0</v>
      </c>
      <c r="G108" s="172">
        <v>5</v>
      </c>
      <c r="H108" s="172"/>
      <c r="I108" s="172">
        <v>0</v>
      </c>
      <c r="J108" s="172"/>
      <c r="K108" s="172">
        <v>3</v>
      </c>
      <c r="L108" s="172">
        <v>3</v>
      </c>
      <c r="M108" s="172">
        <v>58454679</v>
      </c>
      <c r="N108" s="172">
        <v>45</v>
      </c>
      <c r="O108" s="172">
        <v>684470469</v>
      </c>
      <c r="P108" s="172">
        <v>44</v>
      </c>
      <c r="Q108" s="172">
        <v>675272472</v>
      </c>
      <c r="R108" s="172">
        <v>44</v>
      </c>
      <c r="S108" s="172">
        <v>675272472</v>
      </c>
      <c r="T108" s="125"/>
      <c r="U108" s="125"/>
      <c r="V108" s="34">
        <v>44</v>
      </c>
      <c r="W108" s="35">
        <v>675272472</v>
      </c>
    </row>
    <row r="109" spans="1:23" ht="15" thickBot="1">
      <c r="A109" s="698"/>
      <c r="B109" s="12">
        <v>2010</v>
      </c>
      <c r="C109" s="409"/>
      <c r="D109" s="410"/>
      <c r="E109" s="411"/>
      <c r="F109" s="411">
        <v>0</v>
      </c>
      <c r="G109" s="411">
        <v>5</v>
      </c>
      <c r="H109" s="411"/>
      <c r="I109" s="411"/>
      <c r="J109" s="411"/>
      <c r="K109" s="411"/>
      <c r="L109" s="411">
        <v>11</v>
      </c>
      <c r="M109" s="411">
        <v>193443616</v>
      </c>
      <c r="N109" s="411">
        <v>61</v>
      </c>
      <c r="O109" s="411">
        <v>760073975</v>
      </c>
      <c r="P109" s="411"/>
      <c r="Q109" s="411"/>
      <c r="R109" s="411"/>
      <c r="S109" s="411"/>
      <c r="T109" s="291"/>
      <c r="U109" s="291"/>
      <c r="V109" s="275"/>
      <c r="W109" s="276"/>
    </row>
    <row r="110" spans="1:23" ht="15" thickBot="1">
      <c r="A110" s="699"/>
      <c r="B110" s="15" t="s">
        <v>70</v>
      </c>
      <c r="C110" s="141">
        <v>71</v>
      </c>
      <c r="D110" s="142">
        <v>1068434628</v>
      </c>
      <c r="E110" s="143">
        <v>0</v>
      </c>
      <c r="F110" s="143">
        <v>0</v>
      </c>
      <c r="G110" s="143">
        <v>12</v>
      </c>
      <c r="H110" s="143"/>
      <c r="I110" s="143">
        <v>0</v>
      </c>
      <c r="J110" s="143">
        <v>0</v>
      </c>
      <c r="K110" s="143">
        <v>3</v>
      </c>
      <c r="L110" s="143">
        <v>59</v>
      </c>
      <c r="M110" s="143">
        <v>897872916</v>
      </c>
      <c r="N110" s="143">
        <v>133</v>
      </c>
      <c r="O110" s="143">
        <v>1883282967</v>
      </c>
      <c r="P110" s="143">
        <v>64</v>
      </c>
      <c r="Q110" s="143">
        <v>1005510126</v>
      </c>
      <c r="R110" s="143">
        <v>109</v>
      </c>
      <c r="S110" s="143">
        <v>1651484747</v>
      </c>
      <c r="T110" s="131">
        <v>0</v>
      </c>
      <c r="U110" s="131">
        <v>0</v>
      </c>
      <c r="V110" s="108">
        <v>109</v>
      </c>
      <c r="W110" s="110">
        <v>1651484747</v>
      </c>
    </row>
    <row r="111" spans="1:23" ht="32.25" thickBot="1">
      <c r="A111" s="54" t="s">
        <v>87</v>
      </c>
      <c r="B111" s="6"/>
      <c r="C111" s="155">
        <v>74730</v>
      </c>
      <c r="D111" s="156">
        <v>71165614</v>
      </c>
      <c r="E111" s="156">
        <v>21898.98</v>
      </c>
      <c r="F111" s="156">
        <v>39</v>
      </c>
      <c r="G111" s="156">
        <v>1931</v>
      </c>
      <c r="H111" s="156">
        <v>9764</v>
      </c>
      <c r="I111" s="156">
        <v>1119</v>
      </c>
      <c r="J111" s="156">
        <v>0</v>
      </c>
      <c r="K111" s="156">
        <v>77</v>
      </c>
      <c r="L111" s="156">
        <v>16769</v>
      </c>
      <c r="M111" s="156">
        <v>21672993285.96</v>
      </c>
      <c r="N111" s="156">
        <v>50214</v>
      </c>
      <c r="O111" s="156">
        <v>396600000</v>
      </c>
      <c r="P111" s="156">
        <v>29041</v>
      </c>
      <c r="Q111" s="156">
        <v>13671250043</v>
      </c>
      <c r="R111" s="156">
        <v>711</v>
      </c>
      <c r="S111" s="156">
        <v>1910796204</v>
      </c>
      <c r="T111" s="156">
        <v>0</v>
      </c>
      <c r="U111" s="156">
        <v>0</v>
      </c>
      <c r="V111" s="156">
        <v>29041</v>
      </c>
      <c r="W111" s="234">
        <v>13671250043</v>
      </c>
    </row>
    <row r="112" spans="1:23" ht="14.25">
      <c r="A112" s="697" t="s">
        <v>49</v>
      </c>
      <c r="B112" s="59">
        <v>2007</v>
      </c>
      <c r="C112" s="178">
        <v>8095</v>
      </c>
      <c r="D112" s="224"/>
      <c r="E112" s="179"/>
      <c r="F112" s="235"/>
      <c r="G112" s="179">
        <v>735</v>
      </c>
      <c r="H112" s="179"/>
      <c r="I112" s="179">
        <v>5</v>
      </c>
      <c r="J112" s="179"/>
      <c r="K112" s="179"/>
      <c r="L112" s="48">
        <v>0</v>
      </c>
      <c r="M112" s="48">
        <v>0</v>
      </c>
      <c r="N112" s="48">
        <v>8095</v>
      </c>
      <c r="O112" s="48" t="s">
        <v>115</v>
      </c>
      <c r="P112" s="219">
        <v>7262</v>
      </c>
      <c r="Q112" s="219">
        <v>2665846848</v>
      </c>
      <c r="R112" s="219"/>
      <c r="S112" s="48"/>
      <c r="T112" s="237"/>
      <c r="U112" s="238"/>
      <c r="V112" s="219">
        <v>7262</v>
      </c>
      <c r="W112" s="232">
        <v>2665846848</v>
      </c>
    </row>
    <row r="113" spans="1:23" ht="14.25">
      <c r="A113" s="698"/>
      <c r="B113" s="60">
        <v>2008</v>
      </c>
      <c r="C113" s="175">
        <v>6616</v>
      </c>
      <c r="D113" s="225"/>
      <c r="E113" s="173"/>
      <c r="F113" s="220"/>
      <c r="G113" s="173">
        <v>437</v>
      </c>
      <c r="H113" s="173"/>
      <c r="I113" s="173">
        <v>0</v>
      </c>
      <c r="J113" s="173"/>
      <c r="K113" s="173"/>
      <c r="L113" s="173">
        <v>0</v>
      </c>
      <c r="M113" s="173">
        <v>0</v>
      </c>
      <c r="N113" s="34">
        <v>6616</v>
      </c>
      <c r="O113" s="34" t="s">
        <v>115</v>
      </c>
      <c r="P113" s="219">
        <v>2297</v>
      </c>
      <c r="Q113" s="219">
        <v>632726867</v>
      </c>
      <c r="R113" s="219"/>
      <c r="S113" s="219"/>
      <c r="T113" s="239"/>
      <c r="U113" s="240"/>
      <c r="V113" s="219">
        <v>2297</v>
      </c>
      <c r="W113" s="241">
        <v>632726867</v>
      </c>
    </row>
    <row r="114" spans="1:23" ht="14.25">
      <c r="A114" s="698"/>
      <c r="B114" s="60">
        <v>2009</v>
      </c>
      <c r="C114" s="175">
        <v>8213</v>
      </c>
      <c r="D114" s="225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>
        <v>8213</v>
      </c>
      <c r="O114" s="173" t="s">
        <v>115</v>
      </c>
      <c r="P114" s="226">
        <v>3828</v>
      </c>
      <c r="Q114" s="219">
        <v>1996122686</v>
      </c>
      <c r="R114" s="227"/>
      <c r="S114" s="226"/>
      <c r="T114" s="239"/>
      <c r="U114" s="240"/>
      <c r="V114" s="227">
        <v>3828</v>
      </c>
      <c r="W114" s="242">
        <v>1996122686</v>
      </c>
    </row>
    <row r="115" spans="1:23" ht="15" customHeight="1" thickBot="1">
      <c r="A115" s="698"/>
      <c r="B115" s="58">
        <v>2010</v>
      </c>
      <c r="C115" s="366">
        <v>8526</v>
      </c>
      <c r="D115" s="367"/>
      <c r="E115" s="368"/>
      <c r="F115" s="368"/>
      <c r="G115" s="368">
        <v>10</v>
      </c>
      <c r="H115" s="368"/>
      <c r="I115" s="368"/>
      <c r="J115" s="368"/>
      <c r="K115" s="368"/>
      <c r="L115" s="368"/>
      <c r="M115" s="368"/>
      <c r="N115" s="368">
        <v>8526</v>
      </c>
      <c r="O115" s="368"/>
      <c r="P115" s="369">
        <v>7106</v>
      </c>
      <c r="Q115" s="370">
        <v>2694424521</v>
      </c>
      <c r="R115" s="371"/>
      <c r="S115" s="369"/>
      <c r="T115" s="372"/>
      <c r="U115" s="373"/>
      <c r="V115" s="371">
        <v>7106</v>
      </c>
      <c r="W115" s="374">
        <v>2694424521</v>
      </c>
    </row>
    <row r="116" spans="1:23" ht="15" thickBot="1">
      <c r="A116" s="699"/>
      <c r="B116" s="64" t="s">
        <v>70</v>
      </c>
      <c r="C116" s="106">
        <v>31450</v>
      </c>
      <c r="D116" s="107">
        <v>0</v>
      </c>
      <c r="E116" s="108">
        <v>0</v>
      </c>
      <c r="F116" s="108">
        <v>0</v>
      </c>
      <c r="G116" s="108">
        <v>1182</v>
      </c>
      <c r="H116" s="108"/>
      <c r="I116" s="108">
        <v>5</v>
      </c>
      <c r="J116" s="108">
        <v>0</v>
      </c>
      <c r="K116" s="108">
        <v>0</v>
      </c>
      <c r="L116" s="108">
        <v>0</v>
      </c>
      <c r="M116" s="108">
        <v>0</v>
      </c>
      <c r="N116" s="108">
        <v>31450</v>
      </c>
      <c r="O116" s="108">
        <v>0</v>
      </c>
      <c r="P116" s="108">
        <v>20493</v>
      </c>
      <c r="Q116" s="108">
        <v>7989120922</v>
      </c>
      <c r="R116" s="108">
        <v>0</v>
      </c>
      <c r="S116" s="108">
        <v>0</v>
      </c>
      <c r="T116" s="107">
        <v>0</v>
      </c>
      <c r="U116" s="108">
        <v>0</v>
      </c>
      <c r="V116" s="108">
        <v>20493</v>
      </c>
      <c r="W116" s="110">
        <v>7989120922</v>
      </c>
    </row>
    <row r="117" spans="1:23" ht="14.25">
      <c r="A117" s="697" t="s">
        <v>50</v>
      </c>
      <c r="B117" s="59">
        <v>2007</v>
      </c>
      <c r="C117" s="178" t="s">
        <v>114</v>
      </c>
      <c r="D117" s="179"/>
      <c r="E117" s="179"/>
      <c r="F117" s="179"/>
      <c r="G117" s="179" t="s">
        <v>114</v>
      </c>
      <c r="H117" s="179"/>
      <c r="I117" s="179" t="s">
        <v>114</v>
      </c>
      <c r="J117" s="179"/>
      <c r="K117" s="179"/>
      <c r="L117" s="48"/>
      <c r="M117" s="48"/>
      <c r="N117" s="48" t="s">
        <v>114</v>
      </c>
      <c r="O117" s="48" t="s">
        <v>114</v>
      </c>
      <c r="P117" s="48" t="s">
        <v>114</v>
      </c>
      <c r="Q117" s="48" t="s">
        <v>114</v>
      </c>
      <c r="R117" s="48"/>
      <c r="S117" s="48"/>
      <c r="T117" s="237"/>
      <c r="U117" s="238"/>
      <c r="V117" s="48" t="s">
        <v>114</v>
      </c>
      <c r="W117" s="232" t="s">
        <v>114</v>
      </c>
    </row>
    <row r="118" spans="1:23" ht="14.25">
      <c r="A118" s="698"/>
      <c r="B118" s="60">
        <v>2008</v>
      </c>
      <c r="C118" s="175">
        <v>2631</v>
      </c>
      <c r="D118" s="173"/>
      <c r="E118" s="173"/>
      <c r="F118" s="173"/>
      <c r="G118" s="173">
        <v>152</v>
      </c>
      <c r="H118" s="173"/>
      <c r="I118" s="173">
        <v>12</v>
      </c>
      <c r="J118" s="173"/>
      <c r="K118" s="173"/>
      <c r="L118" s="173"/>
      <c r="M118" s="173"/>
      <c r="N118" s="34">
        <v>2631</v>
      </c>
      <c r="O118" s="34"/>
      <c r="P118" s="34" t="s">
        <v>114</v>
      </c>
      <c r="Q118" s="219"/>
      <c r="R118" s="34"/>
      <c r="S118" s="219"/>
      <c r="T118" s="239"/>
      <c r="U118" s="240"/>
      <c r="V118" s="34"/>
      <c r="W118" s="241"/>
    </row>
    <row r="119" spans="1:23" ht="14.25">
      <c r="A119" s="698"/>
      <c r="B119" s="58">
        <v>2009</v>
      </c>
      <c r="C119" s="175">
        <v>4865</v>
      </c>
      <c r="D119" s="225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>
        <v>4865</v>
      </c>
      <c r="O119" s="173"/>
      <c r="P119" s="226">
        <v>2097</v>
      </c>
      <c r="Q119" s="219">
        <v>569794939</v>
      </c>
      <c r="R119" s="227"/>
      <c r="S119" s="226"/>
      <c r="T119" s="239"/>
      <c r="U119" s="240"/>
      <c r="V119" s="227">
        <v>2097</v>
      </c>
      <c r="W119" s="242">
        <v>569794939</v>
      </c>
    </row>
    <row r="120" spans="1:23" ht="15.75" customHeight="1" thickBot="1">
      <c r="A120" s="698"/>
      <c r="B120" s="58">
        <v>2010</v>
      </c>
      <c r="C120" s="366">
        <v>6795</v>
      </c>
      <c r="D120" s="416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>
        <v>6795</v>
      </c>
      <c r="O120" s="368"/>
      <c r="P120" s="275">
        <v>4349</v>
      </c>
      <c r="Q120" s="370">
        <v>857328961</v>
      </c>
      <c r="R120" s="275"/>
      <c r="S120" s="370"/>
      <c r="T120" s="372"/>
      <c r="U120" s="373"/>
      <c r="V120" s="275">
        <v>4349</v>
      </c>
      <c r="W120" s="549">
        <v>857328961</v>
      </c>
    </row>
    <row r="121" spans="1:23" ht="15" thickBot="1">
      <c r="A121" s="699"/>
      <c r="B121" s="64" t="s">
        <v>70</v>
      </c>
      <c r="C121" s="106">
        <v>14291</v>
      </c>
      <c r="D121" s="107">
        <v>0</v>
      </c>
      <c r="E121" s="108">
        <v>0</v>
      </c>
      <c r="F121" s="108">
        <v>0</v>
      </c>
      <c r="G121" s="108">
        <v>152</v>
      </c>
      <c r="H121" s="108"/>
      <c r="I121" s="108">
        <v>12</v>
      </c>
      <c r="J121" s="108">
        <v>0</v>
      </c>
      <c r="K121" s="108">
        <v>0</v>
      </c>
      <c r="L121" s="108">
        <v>0</v>
      </c>
      <c r="M121" s="108">
        <v>0</v>
      </c>
      <c r="N121" s="108">
        <v>14291</v>
      </c>
      <c r="O121" s="108">
        <v>0</v>
      </c>
      <c r="P121" s="108">
        <v>6446</v>
      </c>
      <c r="Q121" s="108">
        <v>1427123900</v>
      </c>
      <c r="R121" s="108">
        <v>0</v>
      </c>
      <c r="S121" s="108">
        <v>0</v>
      </c>
      <c r="T121" s="107">
        <v>0</v>
      </c>
      <c r="U121" s="108">
        <v>0</v>
      </c>
      <c r="V121" s="108">
        <v>6446</v>
      </c>
      <c r="W121" s="110">
        <v>1427123900</v>
      </c>
    </row>
    <row r="122" spans="1:23" ht="25.5" customHeight="1">
      <c r="A122" s="697" t="s">
        <v>52</v>
      </c>
      <c r="B122" s="59">
        <v>2007</v>
      </c>
      <c r="C122" s="228">
        <v>1274</v>
      </c>
      <c r="D122" s="229"/>
      <c r="E122" s="229">
        <v>8956.92</v>
      </c>
      <c r="F122" s="229">
        <v>0</v>
      </c>
      <c r="G122" s="229">
        <v>57</v>
      </c>
      <c r="H122" s="229"/>
      <c r="I122" s="229">
        <v>54</v>
      </c>
      <c r="J122" s="229"/>
      <c r="K122" s="229">
        <v>3</v>
      </c>
      <c r="L122" s="221">
        <v>1160</v>
      </c>
      <c r="M122" s="221">
        <v>10416484101</v>
      </c>
      <c r="N122" s="221">
        <v>0</v>
      </c>
      <c r="O122" s="221">
        <v>0</v>
      </c>
      <c r="P122" s="221">
        <v>0</v>
      </c>
      <c r="Q122" s="221">
        <v>0</v>
      </c>
      <c r="R122" s="221">
        <v>0</v>
      </c>
      <c r="S122" s="255">
        <v>0</v>
      </c>
      <c r="T122" s="237"/>
      <c r="U122" s="238"/>
      <c r="V122" s="34">
        <v>0</v>
      </c>
      <c r="W122" s="35">
        <v>0</v>
      </c>
    </row>
    <row r="123" spans="1:23" ht="15.75" thickBot="1">
      <c r="A123" s="698"/>
      <c r="B123" s="60">
        <v>2008</v>
      </c>
      <c r="C123" s="222">
        <v>607</v>
      </c>
      <c r="D123" s="31"/>
      <c r="E123" s="31">
        <v>3802</v>
      </c>
      <c r="F123" s="223">
        <v>0</v>
      </c>
      <c r="G123" s="223">
        <v>39</v>
      </c>
      <c r="H123" s="223"/>
      <c r="I123" s="223">
        <v>9</v>
      </c>
      <c r="J123" s="223"/>
      <c r="K123" s="223">
        <v>2</v>
      </c>
      <c r="L123" s="223">
        <v>557</v>
      </c>
      <c r="M123" s="31">
        <v>3887025617</v>
      </c>
      <c r="N123" s="34">
        <v>728</v>
      </c>
      <c r="O123" s="34" t="s">
        <v>115</v>
      </c>
      <c r="P123" s="34"/>
      <c r="Q123" s="257"/>
      <c r="R123" s="34">
        <v>0</v>
      </c>
      <c r="S123" s="256">
        <v>0</v>
      </c>
      <c r="T123" s="239"/>
      <c r="U123" s="240"/>
      <c r="V123" s="34">
        <v>0</v>
      </c>
      <c r="W123" s="258">
        <v>0</v>
      </c>
    </row>
    <row r="124" spans="1:23" ht="39" customHeight="1">
      <c r="A124" s="698"/>
      <c r="B124" s="59">
        <v>2009</v>
      </c>
      <c r="C124" s="222">
        <v>599</v>
      </c>
      <c r="D124" s="31"/>
      <c r="E124" s="31">
        <v>4756.49</v>
      </c>
      <c r="F124" s="223">
        <v>39</v>
      </c>
      <c r="G124" s="223">
        <v>50</v>
      </c>
      <c r="H124" s="223"/>
      <c r="I124" s="223">
        <v>1</v>
      </c>
      <c r="J124" s="223"/>
      <c r="K124" s="223">
        <v>31</v>
      </c>
      <c r="L124" s="223">
        <v>541</v>
      </c>
      <c r="M124" s="230">
        <v>3938608664</v>
      </c>
      <c r="N124" s="31">
        <v>1374</v>
      </c>
      <c r="O124" s="31" t="s">
        <v>115</v>
      </c>
      <c r="P124" s="34">
        <v>711</v>
      </c>
      <c r="Q124" s="231">
        <v>1910796204</v>
      </c>
      <c r="R124" s="34">
        <v>711</v>
      </c>
      <c r="S124" s="231">
        <v>1910796204</v>
      </c>
      <c r="T124" s="239"/>
      <c r="U124" s="240"/>
      <c r="V124" s="34">
        <v>711</v>
      </c>
      <c r="W124" s="35">
        <v>1910796204</v>
      </c>
    </row>
    <row r="125" spans="1:23" ht="39" customHeight="1" thickBot="1">
      <c r="A125" s="698"/>
      <c r="B125" s="58">
        <v>2010</v>
      </c>
      <c r="C125" s="412"/>
      <c r="D125" s="285"/>
      <c r="E125" s="126"/>
      <c r="F125" s="413"/>
      <c r="G125" s="413"/>
      <c r="H125" s="413"/>
      <c r="I125" s="413"/>
      <c r="J125" s="413"/>
      <c r="K125" s="413"/>
      <c r="L125" s="413">
        <v>4</v>
      </c>
      <c r="M125" s="414">
        <v>11105388</v>
      </c>
      <c r="N125" s="126">
        <v>1962</v>
      </c>
      <c r="O125" s="126" t="s">
        <v>115</v>
      </c>
      <c r="P125" s="275">
        <v>1339</v>
      </c>
      <c r="Q125" s="415">
        <v>2185322877</v>
      </c>
      <c r="R125" s="275"/>
      <c r="S125" s="415"/>
      <c r="T125" s="372"/>
      <c r="U125" s="373"/>
      <c r="V125" s="275">
        <v>1339</v>
      </c>
      <c r="W125" s="276">
        <v>2185322877</v>
      </c>
    </row>
    <row r="126" spans="1:23" ht="15" thickBot="1">
      <c r="A126" s="699"/>
      <c r="B126" s="64" t="s">
        <v>70</v>
      </c>
      <c r="C126" s="106">
        <v>2480</v>
      </c>
      <c r="D126" s="107">
        <v>0</v>
      </c>
      <c r="E126" s="108">
        <v>17515.41</v>
      </c>
      <c r="F126" s="108">
        <v>39</v>
      </c>
      <c r="G126" s="108">
        <v>146</v>
      </c>
      <c r="H126" s="108"/>
      <c r="I126" s="108">
        <v>64</v>
      </c>
      <c r="J126" s="108">
        <v>0</v>
      </c>
      <c r="K126" s="108">
        <v>36</v>
      </c>
      <c r="L126" s="108">
        <v>2262</v>
      </c>
      <c r="M126" s="108">
        <v>18253223770</v>
      </c>
      <c r="N126" s="108">
        <v>4064</v>
      </c>
      <c r="O126" s="108">
        <v>0</v>
      </c>
      <c r="P126" s="108">
        <v>2050</v>
      </c>
      <c r="Q126" s="108">
        <v>4096119081</v>
      </c>
      <c r="R126" s="108">
        <v>711</v>
      </c>
      <c r="S126" s="108">
        <v>1910796204</v>
      </c>
      <c r="T126" s="108">
        <v>0</v>
      </c>
      <c r="U126" s="108">
        <v>0</v>
      </c>
      <c r="V126" s="108">
        <v>2050</v>
      </c>
      <c r="W126" s="110">
        <v>4096119081</v>
      </c>
    </row>
    <row r="127" spans="1:23" ht="25.5" customHeight="1">
      <c r="A127" s="697" t="s">
        <v>54</v>
      </c>
      <c r="B127" s="59">
        <v>2007</v>
      </c>
      <c r="C127" s="178"/>
      <c r="D127" s="179"/>
      <c r="E127" s="179"/>
      <c r="F127" s="215"/>
      <c r="G127" s="179"/>
      <c r="H127" s="179"/>
      <c r="I127" s="179"/>
      <c r="J127" s="179"/>
      <c r="K127" s="179"/>
      <c r="L127" s="48"/>
      <c r="M127" s="48"/>
      <c r="N127" s="48"/>
      <c r="O127" s="48"/>
      <c r="P127" s="48"/>
      <c r="Q127" s="48"/>
      <c r="R127" s="48"/>
      <c r="S127" s="255"/>
      <c r="T127" s="237"/>
      <c r="U127" s="238"/>
      <c r="V127" s="34"/>
      <c r="W127" s="35"/>
    </row>
    <row r="128" spans="1:23" ht="15">
      <c r="A128" s="698"/>
      <c r="B128" s="60">
        <v>2008</v>
      </c>
      <c r="C128" s="175">
        <v>96</v>
      </c>
      <c r="D128" s="173"/>
      <c r="E128" s="173">
        <v>3221.08</v>
      </c>
      <c r="F128" s="220">
        <v>0</v>
      </c>
      <c r="G128" s="173">
        <v>19</v>
      </c>
      <c r="H128" s="173"/>
      <c r="I128" s="173">
        <v>0</v>
      </c>
      <c r="J128" s="173"/>
      <c r="K128" s="173">
        <v>1</v>
      </c>
      <c r="L128" s="173">
        <v>76</v>
      </c>
      <c r="M128" s="173">
        <v>295648354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56">
        <v>0</v>
      </c>
      <c r="T128" s="239"/>
      <c r="U128" s="240"/>
      <c r="V128" s="34">
        <v>0</v>
      </c>
      <c r="W128" s="35">
        <v>0</v>
      </c>
    </row>
    <row r="129" spans="1:23" ht="26.25" customHeight="1">
      <c r="A129" s="698"/>
      <c r="B129" s="58">
        <v>2009</v>
      </c>
      <c r="C129" s="175">
        <v>36</v>
      </c>
      <c r="D129" s="173">
        <v>71165614</v>
      </c>
      <c r="E129" s="173"/>
      <c r="F129" s="173">
        <v>0</v>
      </c>
      <c r="G129" s="173">
        <v>0</v>
      </c>
      <c r="H129" s="173"/>
      <c r="I129" s="173">
        <v>0</v>
      </c>
      <c r="J129" s="173"/>
      <c r="K129" s="173">
        <v>0</v>
      </c>
      <c r="L129" s="173">
        <v>0</v>
      </c>
      <c r="M129" s="259">
        <v>0</v>
      </c>
      <c r="N129" s="173">
        <v>55</v>
      </c>
      <c r="O129" s="173">
        <v>0</v>
      </c>
      <c r="P129" s="173">
        <v>0</v>
      </c>
      <c r="Q129" s="173">
        <v>0</v>
      </c>
      <c r="R129" s="173">
        <v>0</v>
      </c>
      <c r="S129" s="256">
        <v>0</v>
      </c>
      <c r="T129" s="239"/>
      <c r="U129" s="240"/>
      <c r="V129" s="34">
        <v>0</v>
      </c>
      <c r="W129" s="35">
        <v>0</v>
      </c>
    </row>
    <row r="130" spans="1:23" ht="26.25" customHeight="1" thickBot="1">
      <c r="A130" s="698"/>
      <c r="B130" s="58">
        <v>2010</v>
      </c>
      <c r="C130" s="366"/>
      <c r="D130" s="416"/>
      <c r="E130" s="368"/>
      <c r="F130" s="368"/>
      <c r="G130" s="368">
        <v>7</v>
      </c>
      <c r="H130" s="368"/>
      <c r="I130" s="368"/>
      <c r="J130" s="368"/>
      <c r="K130" s="368"/>
      <c r="L130" s="368">
        <v>29</v>
      </c>
      <c r="M130" s="259">
        <v>71165614</v>
      </c>
      <c r="N130" s="368">
        <v>24</v>
      </c>
      <c r="O130" s="368"/>
      <c r="P130" s="368">
        <v>52</v>
      </c>
      <c r="Q130" s="368">
        <v>158886140</v>
      </c>
      <c r="R130" s="368"/>
      <c r="S130" s="561"/>
      <c r="T130" s="372"/>
      <c r="U130" s="373"/>
      <c r="V130" s="275">
        <v>52</v>
      </c>
      <c r="W130" s="276">
        <v>158886140</v>
      </c>
    </row>
    <row r="131" spans="1:23" ht="15" thickBot="1">
      <c r="A131" s="699"/>
      <c r="B131" s="64" t="s">
        <v>70</v>
      </c>
      <c r="C131" s="106">
        <v>132</v>
      </c>
      <c r="D131" s="107">
        <v>71165614</v>
      </c>
      <c r="E131" s="108">
        <v>3221.08</v>
      </c>
      <c r="F131" s="108">
        <v>0</v>
      </c>
      <c r="G131" s="108">
        <v>26</v>
      </c>
      <c r="H131" s="108"/>
      <c r="I131" s="108">
        <v>0</v>
      </c>
      <c r="J131" s="108">
        <v>0</v>
      </c>
      <c r="K131" s="108">
        <v>1</v>
      </c>
      <c r="L131" s="108">
        <v>105</v>
      </c>
      <c r="M131" s="108">
        <v>366813968</v>
      </c>
      <c r="N131" s="108">
        <v>79</v>
      </c>
      <c r="O131" s="108">
        <v>0</v>
      </c>
      <c r="P131" s="108">
        <v>52</v>
      </c>
      <c r="Q131" s="108">
        <v>158886140</v>
      </c>
      <c r="R131" s="108">
        <v>0</v>
      </c>
      <c r="S131" s="108">
        <v>0</v>
      </c>
      <c r="T131" s="108">
        <v>0</v>
      </c>
      <c r="U131" s="108">
        <v>0</v>
      </c>
      <c r="V131" s="108">
        <v>52</v>
      </c>
      <c r="W131" s="110">
        <v>158886140</v>
      </c>
    </row>
    <row r="132" spans="1:23" ht="15">
      <c r="A132" s="697" t="s">
        <v>116</v>
      </c>
      <c r="B132" s="58">
        <v>2009</v>
      </c>
      <c r="C132" s="175">
        <v>48</v>
      </c>
      <c r="D132" s="173"/>
      <c r="E132" s="173">
        <v>1162.49</v>
      </c>
      <c r="F132" s="144"/>
      <c r="G132" s="144"/>
      <c r="H132" s="144"/>
      <c r="I132" s="144"/>
      <c r="J132" s="144"/>
      <c r="K132" s="144"/>
      <c r="L132" s="144"/>
      <c r="M132" s="144"/>
      <c r="N132" s="144"/>
      <c r="O132" s="144">
        <v>0</v>
      </c>
      <c r="P132" s="144">
        <v>0</v>
      </c>
      <c r="Q132" s="144">
        <v>0</v>
      </c>
      <c r="R132" s="144">
        <v>0</v>
      </c>
      <c r="S132" s="144">
        <v>0</v>
      </c>
      <c r="T132" s="260"/>
      <c r="U132" s="260"/>
      <c r="V132" s="104">
        <v>0</v>
      </c>
      <c r="W132" s="105">
        <v>0</v>
      </c>
    </row>
    <row r="133" spans="1:23" ht="15.75" thickBot="1">
      <c r="A133" s="698"/>
      <c r="B133" s="58">
        <v>2010</v>
      </c>
      <c r="C133" s="412">
        <v>32</v>
      </c>
      <c r="D133" s="285"/>
      <c r="E133" s="126"/>
      <c r="F133" s="520"/>
      <c r="G133" s="520">
        <v>10</v>
      </c>
      <c r="H133" s="520"/>
      <c r="I133" s="520"/>
      <c r="J133" s="520"/>
      <c r="K133" s="520">
        <v>7</v>
      </c>
      <c r="L133" s="520">
        <v>38</v>
      </c>
      <c r="M133" s="521">
        <v>233379716</v>
      </c>
      <c r="N133" s="158">
        <v>6</v>
      </c>
      <c r="O133" s="158"/>
      <c r="P133" s="86"/>
      <c r="Q133" s="522"/>
      <c r="R133" s="86"/>
      <c r="S133" s="522"/>
      <c r="T133" s="523"/>
      <c r="U133" s="523"/>
      <c r="V133" s="86"/>
      <c r="W133" s="87"/>
    </row>
    <row r="134" spans="1:23" ht="15" customHeight="1" thickBot="1">
      <c r="A134" s="699"/>
      <c r="B134" s="64" t="s">
        <v>70</v>
      </c>
      <c r="C134" s="106">
        <v>80</v>
      </c>
      <c r="D134" s="107">
        <v>0</v>
      </c>
      <c r="E134" s="108">
        <v>1162.49</v>
      </c>
      <c r="F134" s="108">
        <v>0</v>
      </c>
      <c r="G134" s="108">
        <v>10</v>
      </c>
      <c r="H134" s="108"/>
      <c r="I134" s="108">
        <v>0</v>
      </c>
      <c r="J134" s="108">
        <v>0</v>
      </c>
      <c r="K134" s="108">
        <v>7</v>
      </c>
      <c r="L134" s="108">
        <v>38</v>
      </c>
      <c r="M134" s="108">
        <v>233379716</v>
      </c>
      <c r="N134" s="108">
        <v>6</v>
      </c>
      <c r="O134" s="108">
        <v>0</v>
      </c>
      <c r="P134" s="108">
        <v>0</v>
      </c>
      <c r="Q134" s="108">
        <v>0</v>
      </c>
      <c r="R134" s="108">
        <v>0</v>
      </c>
      <c r="S134" s="108">
        <v>0</v>
      </c>
      <c r="T134" s="236">
        <v>0</v>
      </c>
      <c r="U134" s="236">
        <v>0</v>
      </c>
      <c r="V134" s="108">
        <v>0</v>
      </c>
      <c r="W134" s="110">
        <v>0</v>
      </c>
    </row>
    <row r="135" spans="1:23" ht="15.75" customHeight="1">
      <c r="A135" s="697" t="s">
        <v>117</v>
      </c>
      <c r="B135" s="60">
        <v>2009</v>
      </c>
      <c r="C135" s="175">
        <v>24973</v>
      </c>
      <c r="D135" s="173"/>
      <c r="E135" s="173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>
        <v>0</v>
      </c>
      <c r="P135" s="418">
        <v>0</v>
      </c>
      <c r="Q135" s="418">
        <v>0</v>
      </c>
      <c r="R135" s="418">
        <v>0</v>
      </c>
      <c r="S135" s="418">
        <v>0</v>
      </c>
      <c r="T135" s="253"/>
      <c r="U135" s="253"/>
      <c r="V135" s="84">
        <v>0</v>
      </c>
      <c r="W135" s="85">
        <v>0</v>
      </c>
    </row>
    <row r="136" spans="1:23" ht="15.75" customHeight="1" thickBot="1">
      <c r="A136" s="698"/>
      <c r="B136" s="58">
        <v>2010</v>
      </c>
      <c r="C136" s="366"/>
      <c r="D136" s="416"/>
      <c r="E136" s="368"/>
      <c r="F136" s="368"/>
      <c r="G136" s="368">
        <v>59</v>
      </c>
      <c r="H136" s="368">
        <v>9764</v>
      </c>
      <c r="I136" s="368">
        <v>991</v>
      </c>
      <c r="J136" s="368"/>
      <c r="K136" s="368"/>
      <c r="L136" s="368">
        <v>13756</v>
      </c>
      <c r="M136" s="368"/>
      <c r="N136" s="368"/>
      <c r="O136" s="368"/>
      <c r="P136" s="368"/>
      <c r="Q136" s="368"/>
      <c r="R136" s="368"/>
      <c r="S136" s="368"/>
      <c r="T136" s="417"/>
      <c r="U136" s="417"/>
      <c r="V136" s="275"/>
      <c r="W136" s="276"/>
    </row>
    <row r="137" spans="1:23" ht="15" thickBot="1">
      <c r="A137" s="699"/>
      <c r="B137" s="64" t="s">
        <v>70</v>
      </c>
      <c r="C137" s="106">
        <v>24973</v>
      </c>
      <c r="D137" s="107">
        <v>0</v>
      </c>
      <c r="E137" s="108">
        <v>0</v>
      </c>
      <c r="F137" s="108">
        <v>0</v>
      </c>
      <c r="G137" s="108">
        <v>59</v>
      </c>
      <c r="H137" s="108">
        <v>9764</v>
      </c>
      <c r="I137" s="108">
        <v>991</v>
      </c>
      <c r="J137" s="108">
        <v>0</v>
      </c>
      <c r="K137" s="108">
        <v>0</v>
      </c>
      <c r="L137" s="108">
        <v>13756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236">
        <v>0</v>
      </c>
      <c r="U137" s="236">
        <v>0</v>
      </c>
      <c r="V137" s="108">
        <v>0</v>
      </c>
      <c r="W137" s="110">
        <v>0</v>
      </c>
    </row>
    <row r="138" spans="1:23" ht="15.75" customHeight="1">
      <c r="A138" s="697" t="s">
        <v>118</v>
      </c>
      <c r="B138" s="58">
        <v>2009</v>
      </c>
      <c r="C138" s="554">
        <v>664</v>
      </c>
      <c r="D138" s="555"/>
      <c r="E138" s="144"/>
      <c r="F138" s="556"/>
      <c r="G138" s="556"/>
      <c r="H138" s="556"/>
      <c r="I138" s="556"/>
      <c r="J138" s="556"/>
      <c r="K138" s="556"/>
      <c r="L138" s="556"/>
      <c r="M138" s="556"/>
      <c r="N138" s="556"/>
      <c r="O138" s="556">
        <v>0</v>
      </c>
      <c r="P138" s="556">
        <v>0</v>
      </c>
      <c r="Q138" s="556">
        <v>0</v>
      </c>
      <c r="R138" s="556">
        <v>0</v>
      </c>
      <c r="S138" s="556">
        <v>0</v>
      </c>
      <c r="T138" s="557"/>
      <c r="U138" s="557"/>
      <c r="V138" s="56">
        <v>0</v>
      </c>
      <c r="W138" s="119">
        <v>0</v>
      </c>
    </row>
    <row r="139" spans="1:23" ht="15.75" customHeight="1" thickBot="1">
      <c r="A139" s="698"/>
      <c r="B139" s="58">
        <v>2010</v>
      </c>
      <c r="C139" s="558"/>
      <c r="D139" s="559"/>
      <c r="E139" s="560"/>
      <c r="F139" s="560">
        <v>0</v>
      </c>
      <c r="G139" s="560">
        <v>239</v>
      </c>
      <c r="H139" s="560"/>
      <c r="I139" s="560">
        <v>47</v>
      </c>
      <c r="J139" s="560"/>
      <c r="K139" s="560"/>
      <c r="L139" s="560">
        <v>378</v>
      </c>
      <c r="M139" s="560">
        <v>979569572.96</v>
      </c>
      <c r="N139" s="560">
        <v>155</v>
      </c>
      <c r="O139" s="560">
        <v>396600000</v>
      </c>
      <c r="P139" s="560"/>
      <c r="Q139" s="560"/>
      <c r="R139" s="560"/>
      <c r="S139" s="560"/>
      <c r="T139" s="523"/>
      <c r="U139" s="523"/>
      <c r="V139" s="158"/>
      <c r="W139" s="159"/>
    </row>
    <row r="140" spans="1:23" ht="15" thickBot="1">
      <c r="A140" s="699"/>
      <c r="B140" s="64" t="s">
        <v>70</v>
      </c>
      <c r="C140" s="106">
        <v>664</v>
      </c>
      <c r="D140" s="107">
        <v>0</v>
      </c>
      <c r="E140" s="108">
        <v>0</v>
      </c>
      <c r="F140" s="108">
        <v>0</v>
      </c>
      <c r="G140" s="108">
        <v>239</v>
      </c>
      <c r="H140" s="108"/>
      <c r="I140" s="108">
        <v>47</v>
      </c>
      <c r="J140" s="108">
        <v>0</v>
      </c>
      <c r="K140" s="108">
        <v>0</v>
      </c>
      <c r="L140" s="108">
        <v>378</v>
      </c>
      <c r="M140" s="108">
        <v>979569572.96</v>
      </c>
      <c r="N140" s="108">
        <v>155</v>
      </c>
      <c r="O140" s="108">
        <v>396600000</v>
      </c>
      <c r="P140" s="108">
        <v>0</v>
      </c>
      <c r="Q140" s="108">
        <v>0</v>
      </c>
      <c r="R140" s="108">
        <v>0</v>
      </c>
      <c r="S140" s="108">
        <v>0</v>
      </c>
      <c r="T140" s="236">
        <v>0</v>
      </c>
      <c r="U140" s="236">
        <v>0</v>
      </c>
      <c r="V140" s="108">
        <v>0</v>
      </c>
      <c r="W140" s="110">
        <v>0</v>
      </c>
    </row>
    <row r="141" spans="1:23" ht="15.75" customHeight="1" thickBot="1">
      <c r="A141" s="698" t="s">
        <v>220</v>
      </c>
      <c r="B141" s="58">
        <v>2010</v>
      </c>
      <c r="C141" s="558">
        <v>280</v>
      </c>
      <c r="D141" s="559"/>
      <c r="E141" s="560"/>
      <c r="F141" s="560"/>
      <c r="G141" s="560"/>
      <c r="H141" s="560"/>
      <c r="I141" s="560"/>
      <c r="J141" s="560"/>
      <c r="K141" s="560"/>
      <c r="L141" s="560"/>
      <c r="M141" s="560"/>
      <c r="N141" s="560"/>
      <c r="O141" s="560"/>
      <c r="P141" s="560"/>
      <c r="Q141" s="560"/>
      <c r="R141" s="560"/>
      <c r="S141" s="560"/>
      <c r="T141" s="523"/>
      <c r="U141" s="523"/>
      <c r="V141" s="158"/>
      <c r="W141" s="159"/>
    </row>
    <row r="142" spans="1:23" ht="15" thickBot="1">
      <c r="A142" s="699"/>
      <c r="B142" s="64" t="s">
        <v>70</v>
      </c>
      <c r="C142" s="106">
        <v>280</v>
      </c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236"/>
      <c r="U142" s="236"/>
      <c r="V142" s="108"/>
      <c r="W142" s="110"/>
    </row>
    <row r="143" spans="1:23" ht="15.75" customHeight="1" thickBot="1">
      <c r="A143" s="697" t="s">
        <v>128</v>
      </c>
      <c r="B143" s="216">
        <v>2009</v>
      </c>
      <c r="C143" s="244">
        <v>295</v>
      </c>
      <c r="D143" s="146"/>
      <c r="E143" s="173"/>
      <c r="F143" s="145"/>
      <c r="G143" s="145">
        <v>71</v>
      </c>
      <c r="H143" s="145"/>
      <c r="I143" s="145"/>
      <c r="J143" s="145"/>
      <c r="K143" s="145"/>
      <c r="L143" s="145">
        <v>188</v>
      </c>
      <c r="M143" s="145">
        <v>1526535773</v>
      </c>
      <c r="N143" s="145"/>
      <c r="O143" s="145">
        <v>0</v>
      </c>
      <c r="P143" s="145">
        <v>0</v>
      </c>
      <c r="Q143" s="145">
        <v>0</v>
      </c>
      <c r="R143" s="145">
        <v>0</v>
      </c>
      <c r="S143" s="145">
        <v>0</v>
      </c>
      <c r="T143" s="261"/>
      <c r="U143" s="261"/>
      <c r="V143" s="108">
        <v>0</v>
      </c>
      <c r="W143" s="110">
        <v>0</v>
      </c>
    </row>
    <row r="144" spans="1:23" ht="15.75" customHeight="1" thickBot="1">
      <c r="A144" s="698"/>
      <c r="B144" s="216"/>
      <c r="C144" s="652"/>
      <c r="D144" s="416"/>
      <c r="E144" s="368"/>
      <c r="F144" s="145"/>
      <c r="G144" s="145">
        <v>18</v>
      </c>
      <c r="H144" s="145"/>
      <c r="I144" s="145"/>
      <c r="J144" s="145"/>
      <c r="K144" s="145">
        <v>18</v>
      </c>
      <c r="L144" s="145"/>
      <c r="M144" s="145"/>
      <c r="N144" s="145">
        <v>140</v>
      </c>
      <c r="O144" s="145"/>
      <c r="P144" s="145"/>
      <c r="Q144" s="145"/>
      <c r="R144" s="145"/>
      <c r="S144" s="145"/>
      <c r="T144" s="261"/>
      <c r="U144" s="261"/>
      <c r="V144" s="108"/>
      <c r="W144" s="110"/>
    </row>
    <row r="145" spans="1:23" ht="15" thickBot="1">
      <c r="A145" s="699"/>
      <c r="B145" s="216" t="s">
        <v>70</v>
      </c>
      <c r="C145" s="106">
        <v>295</v>
      </c>
      <c r="D145" s="107">
        <v>0</v>
      </c>
      <c r="E145" s="108">
        <v>0</v>
      </c>
      <c r="F145" s="108">
        <v>0</v>
      </c>
      <c r="G145" s="108">
        <v>89</v>
      </c>
      <c r="H145" s="108"/>
      <c r="I145" s="108">
        <v>0</v>
      </c>
      <c r="J145" s="108">
        <v>0</v>
      </c>
      <c r="K145" s="108">
        <v>18</v>
      </c>
      <c r="L145" s="108">
        <v>188</v>
      </c>
      <c r="M145" s="108">
        <v>1526535773</v>
      </c>
      <c r="N145" s="108">
        <v>140</v>
      </c>
      <c r="O145" s="108">
        <v>0</v>
      </c>
      <c r="P145" s="108">
        <v>0</v>
      </c>
      <c r="Q145" s="108">
        <v>0</v>
      </c>
      <c r="R145" s="108">
        <v>0</v>
      </c>
      <c r="S145" s="108">
        <v>0</v>
      </c>
      <c r="T145" s="236">
        <v>0</v>
      </c>
      <c r="U145" s="236">
        <v>0</v>
      </c>
      <c r="V145" s="108">
        <v>0</v>
      </c>
      <c r="W145" s="110">
        <v>0</v>
      </c>
    </row>
    <row r="146" spans="1:23" ht="26.25" customHeight="1" thickBot="1">
      <c r="A146" s="697" t="s">
        <v>129</v>
      </c>
      <c r="B146" s="216">
        <v>2009</v>
      </c>
      <c r="C146" s="245">
        <v>85</v>
      </c>
      <c r="D146" s="146"/>
      <c r="E146" s="173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>
        <v>0</v>
      </c>
      <c r="P146" s="145">
        <v>0</v>
      </c>
      <c r="Q146" s="145">
        <v>0</v>
      </c>
      <c r="R146" s="145">
        <v>0</v>
      </c>
      <c r="S146" s="145">
        <v>0</v>
      </c>
      <c r="T146" s="261"/>
      <c r="U146" s="261"/>
      <c r="V146" s="108">
        <v>0</v>
      </c>
      <c r="W146" s="110">
        <v>0</v>
      </c>
    </row>
    <row r="147" spans="1:23" ht="26.25" customHeight="1" thickBot="1">
      <c r="A147" s="698"/>
      <c r="B147" s="216"/>
      <c r="C147" s="245"/>
      <c r="D147" s="416"/>
      <c r="E147" s="368"/>
      <c r="F147" s="145"/>
      <c r="G147" s="145">
        <v>28</v>
      </c>
      <c r="H147" s="145"/>
      <c r="I147" s="145"/>
      <c r="J147" s="145"/>
      <c r="K147" s="145">
        <v>15</v>
      </c>
      <c r="L147" s="145">
        <v>42</v>
      </c>
      <c r="M147" s="145">
        <v>313470486</v>
      </c>
      <c r="N147" s="145">
        <v>29</v>
      </c>
      <c r="O147" s="145"/>
      <c r="P147" s="145"/>
      <c r="Q147" s="145"/>
      <c r="R147" s="145"/>
      <c r="S147" s="145"/>
      <c r="T147" s="261"/>
      <c r="U147" s="261"/>
      <c r="V147" s="108"/>
      <c r="W147" s="110"/>
    </row>
    <row r="148" spans="1:23" ht="15" customHeight="1" thickBot="1">
      <c r="A148" s="699"/>
      <c r="B148" s="216" t="s">
        <v>70</v>
      </c>
      <c r="C148" s="106">
        <v>85</v>
      </c>
      <c r="D148" s="107">
        <v>0</v>
      </c>
      <c r="E148" s="108">
        <v>0</v>
      </c>
      <c r="F148" s="108">
        <v>0</v>
      </c>
      <c r="G148" s="108">
        <v>28</v>
      </c>
      <c r="H148" s="108"/>
      <c r="I148" s="108">
        <v>0</v>
      </c>
      <c r="J148" s="108">
        <v>0</v>
      </c>
      <c r="K148" s="108">
        <v>15</v>
      </c>
      <c r="L148" s="108">
        <v>42</v>
      </c>
      <c r="M148" s="108">
        <v>313470486</v>
      </c>
      <c r="N148" s="108">
        <v>29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236">
        <v>0</v>
      </c>
      <c r="U148" s="236">
        <v>0</v>
      </c>
      <c r="V148" s="108">
        <v>0</v>
      </c>
      <c r="W148" s="110">
        <v>0</v>
      </c>
    </row>
    <row r="149" spans="1:23" ht="15" customHeight="1" thickBot="1">
      <c r="A149" s="780" t="s">
        <v>217</v>
      </c>
      <c r="B149" s="682">
        <v>2010</v>
      </c>
      <c r="C149">
        <v>743</v>
      </c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236"/>
      <c r="U149" s="236"/>
      <c r="V149" s="108"/>
      <c r="W149" s="110"/>
    </row>
    <row r="150" spans="1:23" ht="15" customHeight="1" thickBot="1">
      <c r="A150" s="802"/>
      <c r="B150" s="684" t="s">
        <v>70</v>
      </c>
      <c r="C150">
        <v>743</v>
      </c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236"/>
      <c r="U150" s="236"/>
      <c r="V150" s="108"/>
      <c r="W150" s="110"/>
    </row>
    <row r="151" spans="1:23" ht="15" customHeight="1" thickBot="1">
      <c r="A151" s="803" t="s">
        <v>218</v>
      </c>
      <c r="B151" s="682">
        <v>2010</v>
      </c>
      <c r="C151" s="106">
        <v>173</v>
      </c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236"/>
      <c r="U151" s="236"/>
      <c r="V151" s="108"/>
      <c r="W151" s="110"/>
    </row>
    <row r="152" spans="1:23" ht="15" customHeight="1" thickBot="1">
      <c r="A152" s="804"/>
      <c r="B152" s="684" t="s">
        <v>70</v>
      </c>
      <c r="C152" s="106">
        <v>173</v>
      </c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236"/>
      <c r="U152" s="236"/>
      <c r="V152" s="108"/>
      <c r="W152" s="110"/>
    </row>
    <row r="153" spans="1:23" ht="32.25" thickBot="1">
      <c r="A153" s="54" t="s">
        <v>88</v>
      </c>
      <c r="B153" s="7"/>
      <c r="C153" s="182">
        <v>12406</v>
      </c>
      <c r="D153" s="183">
        <v>239565544635</v>
      </c>
      <c r="E153" s="183">
        <v>0</v>
      </c>
      <c r="F153" s="183">
        <v>1328</v>
      </c>
      <c r="G153" s="183">
        <v>1317</v>
      </c>
      <c r="H153" s="183">
        <v>1432</v>
      </c>
      <c r="I153" s="183">
        <v>307</v>
      </c>
      <c r="J153" s="183">
        <v>37</v>
      </c>
      <c r="K153" s="183">
        <v>1334</v>
      </c>
      <c r="L153" s="183">
        <v>5313</v>
      </c>
      <c r="M153" s="183">
        <v>92398313964</v>
      </c>
      <c r="N153" s="183">
        <v>4986</v>
      </c>
      <c r="O153" s="183">
        <v>18907301821</v>
      </c>
      <c r="P153" s="183">
        <v>4274</v>
      </c>
      <c r="Q153" s="183">
        <v>15175789519</v>
      </c>
      <c r="R153" s="183">
        <v>4274</v>
      </c>
      <c r="S153" s="183">
        <v>15069437935</v>
      </c>
      <c r="T153" s="183">
        <v>0</v>
      </c>
      <c r="U153" s="183">
        <v>0</v>
      </c>
      <c r="V153" s="183">
        <v>4274</v>
      </c>
      <c r="W153" s="243">
        <v>15069437935</v>
      </c>
    </row>
    <row r="154" spans="1:23" ht="63.75" customHeight="1">
      <c r="A154" s="697" t="s">
        <v>57</v>
      </c>
      <c r="B154" s="6">
        <v>2008</v>
      </c>
      <c r="C154" s="148">
        <v>1157</v>
      </c>
      <c r="D154" s="135">
        <v>9755465000</v>
      </c>
      <c r="E154" s="114"/>
      <c r="F154" s="113"/>
      <c r="G154" s="114">
        <v>45</v>
      </c>
      <c r="H154" s="114"/>
      <c r="I154" s="114">
        <v>13</v>
      </c>
      <c r="J154" s="114">
        <v>11</v>
      </c>
      <c r="K154" s="114"/>
      <c r="L154" s="132">
        <v>1073</v>
      </c>
      <c r="M154" s="132">
        <v>8446980964</v>
      </c>
      <c r="N154" s="115">
        <v>98</v>
      </c>
      <c r="O154" s="115">
        <v>712540463</v>
      </c>
      <c r="P154" s="115">
        <v>0</v>
      </c>
      <c r="Q154" s="115">
        <v>0</v>
      </c>
      <c r="R154" s="115">
        <v>0</v>
      </c>
      <c r="S154" s="115">
        <v>0</v>
      </c>
      <c r="T154" s="99"/>
      <c r="U154" s="99"/>
      <c r="V154" s="34">
        <v>0</v>
      </c>
      <c r="W154" s="35">
        <v>0</v>
      </c>
    </row>
    <row r="155" spans="1:23" ht="14.25">
      <c r="A155" s="698"/>
      <c r="B155" s="6">
        <v>2009</v>
      </c>
      <c r="C155" s="148"/>
      <c r="D155" s="135"/>
      <c r="E155" s="114"/>
      <c r="F155" s="114">
        <v>0</v>
      </c>
      <c r="G155" s="114">
        <v>0</v>
      </c>
      <c r="H155" s="114"/>
      <c r="I155" s="114">
        <v>0</v>
      </c>
      <c r="J155" s="114">
        <v>1</v>
      </c>
      <c r="K155" s="114">
        <v>0</v>
      </c>
      <c r="L155" s="114">
        <v>14</v>
      </c>
      <c r="M155" s="132">
        <v>120399000</v>
      </c>
      <c r="N155" s="114">
        <v>974</v>
      </c>
      <c r="O155" s="114">
        <v>7512276747</v>
      </c>
      <c r="P155" s="114">
        <v>1041</v>
      </c>
      <c r="Q155" s="114">
        <v>8047541000</v>
      </c>
      <c r="R155" s="114">
        <v>1041</v>
      </c>
      <c r="S155" s="114">
        <v>8047541000</v>
      </c>
      <c r="T155" s="99"/>
      <c r="U155" s="99"/>
      <c r="V155" s="34">
        <v>1041</v>
      </c>
      <c r="W155" s="35">
        <v>8047541000</v>
      </c>
    </row>
    <row r="156" spans="1:23" ht="15" thickBot="1">
      <c r="A156" s="698"/>
      <c r="B156" s="12">
        <v>2010</v>
      </c>
      <c r="C156" s="262"/>
      <c r="D156" s="272"/>
      <c r="E156" s="273"/>
      <c r="F156" s="273"/>
      <c r="G156" s="273"/>
      <c r="H156" s="273"/>
      <c r="I156" s="273"/>
      <c r="J156" s="273"/>
      <c r="K156" s="273"/>
      <c r="L156" s="273"/>
      <c r="M156" s="295"/>
      <c r="N156" s="273">
        <v>16</v>
      </c>
      <c r="O156" s="273">
        <v>122472000</v>
      </c>
      <c r="P156" s="273">
        <v>1</v>
      </c>
      <c r="Q156" s="273">
        <v>6642000</v>
      </c>
      <c r="R156" s="273">
        <v>1</v>
      </c>
      <c r="S156" s="273">
        <v>6642000</v>
      </c>
      <c r="T156" s="274"/>
      <c r="U156" s="274"/>
      <c r="V156" s="275">
        <v>1</v>
      </c>
      <c r="W156" s="276">
        <v>6642000</v>
      </c>
    </row>
    <row r="157" spans="1:23" ht="15" thickBot="1">
      <c r="A157" s="699"/>
      <c r="B157" s="15" t="s">
        <v>70</v>
      </c>
      <c r="C157" s="149">
        <v>1157</v>
      </c>
      <c r="D157" s="137">
        <v>9755465000</v>
      </c>
      <c r="E157" s="109">
        <v>0</v>
      </c>
      <c r="F157" s="109">
        <v>0</v>
      </c>
      <c r="G157" s="109">
        <v>45</v>
      </c>
      <c r="H157" s="109">
        <v>0</v>
      </c>
      <c r="I157" s="109">
        <v>13</v>
      </c>
      <c r="J157" s="109">
        <v>12</v>
      </c>
      <c r="K157" s="109">
        <v>0</v>
      </c>
      <c r="L157" s="109">
        <v>1087</v>
      </c>
      <c r="M157" s="109">
        <v>8567379964</v>
      </c>
      <c r="N157" s="109">
        <v>1088</v>
      </c>
      <c r="O157" s="109">
        <v>8347289210</v>
      </c>
      <c r="P157" s="109">
        <v>1042</v>
      </c>
      <c r="Q157" s="109">
        <v>8054183000</v>
      </c>
      <c r="R157" s="109">
        <v>1042</v>
      </c>
      <c r="S157" s="109">
        <v>8054183000</v>
      </c>
      <c r="T157" s="108">
        <v>0</v>
      </c>
      <c r="U157" s="108">
        <v>0</v>
      </c>
      <c r="V157" s="108">
        <v>1042</v>
      </c>
      <c r="W157" s="110">
        <v>8054183000</v>
      </c>
    </row>
    <row r="158" spans="1:23" ht="15" customHeight="1">
      <c r="A158" s="697" t="s">
        <v>121</v>
      </c>
      <c r="B158" s="211">
        <v>2009</v>
      </c>
      <c r="C158" s="148">
        <v>810</v>
      </c>
      <c r="D158" s="135">
        <v>38021821635</v>
      </c>
      <c r="E158" s="114"/>
      <c r="F158" s="114">
        <v>3</v>
      </c>
      <c r="G158" s="114">
        <v>57</v>
      </c>
      <c r="H158" s="114"/>
      <c r="I158" s="114">
        <v>4</v>
      </c>
      <c r="J158" s="114"/>
      <c r="K158" s="114">
        <v>2</v>
      </c>
      <c r="L158" s="114"/>
      <c r="M158" s="132"/>
      <c r="N158" s="114"/>
      <c r="O158" s="114"/>
      <c r="P158" s="114"/>
      <c r="Q158" s="114"/>
      <c r="R158" s="114"/>
      <c r="S158" s="114"/>
      <c r="T158" s="99"/>
      <c r="U158" s="99"/>
      <c r="V158" s="34">
        <v>0</v>
      </c>
      <c r="W158" s="35">
        <v>0</v>
      </c>
    </row>
    <row r="159" spans="1:23" ht="15" customHeight="1" thickBot="1">
      <c r="A159" s="698"/>
      <c r="B159" s="211">
        <v>2010</v>
      </c>
      <c r="C159" s="262"/>
      <c r="D159" s="272"/>
      <c r="E159" s="273"/>
      <c r="F159" s="273">
        <v>0</v>
      </c>
      <c r="G159" s="273"/>
      <c r="H159" s="273"/>
      <c r="I159" s="273"/>
      <c r="J159" s="273"/>
      <c r="K159" s="273"/>
      <c r="L159" s="273">
        <v>549</v>
      </c>
      <c r="M159" s="295">
        <v>24502651000</v>
      </c>
      <c r="N159" s="273">
        <v>15</v>
      </c>
      <c r="O159" s="273">
        <v>67600000</v>
      </c>
      <c r="P159" s="273"/>
      <c r="Q159" s="273"/>
      <c r="R159" s="273"/>
      <c r="S159" s="273"/>
      <c r="T159" s="274"/>
      <c r="U159" s="274"/>
      <c r="V159" s="275">
        <v>0</v>
      </c>
      <c r="W159" s="276">
        <v>0</v>
      </c>
    </row>
    <row r="160" spans="1:23" ht="15" thickBot="1">
      <c r="A160" s="699"/>
      <c r="B160" s="211" t="s">
        <v>71</v>
      </c>
      <c r="C160" s="149">
        <v>810</v>
      </c>
      <c r="D160" s="137">
        <v>38021821635</v>
      </c>
      <c r="E160" s="109">
        <v>0</v>
      </c>
      <c r="F160" s="109">
        <v>3</v>
      </c>
      <c r="G160" s="109">
        <v>57</v>
      </c>
      <c r="H160" s="109">
        <v>0</v>
      </c>
      <c r="I160" s="109">
        <v>4</v>
      </c>
      <c r="J160" s="109">
        <v>0</v>
      </c>
      <c r="K160" s="109">
        <v>2</v>
      </c>
      <c r="L160" s="109">
        <v>549</v>
      </c>
      <c r="M160" s="109">
        <v>24502651000</v>
      </c>
      <c r="N160" s="109">
        <v>15</v>
      </c>
      <c r="O160" s="109">
        <v>67600000</v>
      </c>
      <c r="P160" s="109">
        <v>0</v>
      </c>
      <c r="Q160" s="109">
        <v>0</v>
      </c>
      <c r="R160" s="109">
        <v>0</v>
      </c>
      <c r="S160" s="109">
        <v>0</v>
      </c>
      <c r="T160" s="108">
        <v>0</v>
      </c>
      <c r="U160" s="108">
        <v>0</v>
      </c>
      <c r="V160" s="108">
        <v>0</v>
      </c>
      <c r="W160" s="110">
        <v>0</v>
      </c>
    </row>
    <row r="161" spans="1:23" ht="38.25" customHeight="1">
      <c r="A161" s="697" t="s">
        <v>59</v>
      </c>
      <c r="B161" s="13">
        <v>2007</v>
      </c>
      <c r="C161" s="147">
        <v>168</v>
      </c>
      <c r="D161" s="138">
        <v>1809550000</v>
      </c>
      <c r="E161" s="111"/>
      <c r="F161" s="111"/>
      <c r="G161" s="111">
        <v>0</v>
      </c>
      <c r="H161" s="111"/>
      <c r="I161" s="111">
        <v>0</v>
      </c>
      <c r="J161" s="111"/>
      <c r="K161" s="111"/>
      <c r="L161" s="112">
        <v>167</v>
      </c>
      <c r="M161" s="112">
        <v>1809550000</v>
      </c>
      <c r="N161" s="112">
        <v>332</v>
      </c>
      <c r="O161" s="150">
        <v>267796526</v>
      </c>
      <c r="P161" s="112">
        <v>166</v>
      </c>
      <c r="Q161" s="150">
        <v>267796526</v>
      </c>
      <c r="R161" s="112">
        <v>166</v>
      </c>
      <c r="S161" s="150">
        <v>259074996</v>
      </c>
      <c r="T161" s="96"/>
      <c r="U161" s="96"/>
      <c r="V161" s="84">
        <v>166</v>
      </c>
      <c r="W161" s="85">
        <v>259074996</v>
      </c>
    </row>
    <row r="162" spans="1:23" ht="14.25">
      <c r="A162" s="698"/>
      <c r="B162" s="6">
        <v>2008</v>
      </c>
      <c r="C162" s="148">
        <v>173</v>
      </c>
      <c r="D162" s="135">
        <v>1346800000</v>
      </c>
      <c r="E162" s="114"/>
      <c r="F162" s="113"/>
      <c r="G162" s="114">
        <v>2</v>
      </c>
      <c r="H162" s="114"/>
      <c r="I162" s="114">
        <v>0</v>
      </c>
      <c r="J162" s="114"/>
      <c r="K162" s="114"/>
      <c r="L162" s="114">
        <v>173</v>
      </c>
      <c r="M162" s="114">
        <v>1346800000</v>
      </c>
      <c r="N162" s="115">
        <v>999</v>
      </c>
      <c r="O162" s="115">
        <v>1795870256</v>
      </c>
      <c r="P162" s="115">
        <v>981</v>
      </c>
      <c r="Q162" s="115">
        <v>1577605143</v>
      </c>
      <c r="R162" s="115">
        <v>981</v>
      </c>
      <c r="S162" s="115">
        <v>1523342000</v>
      </c>
      <c r="T162" s="99"/>
      <c r="U162" s="99"/>
      <c r="V162" s="34">
        <v>981</v>
      </c>
      <c r="W162" s="35">
        <v>1523342000</v>
      </c>
    </row>
    <row r="163" spans="1:23" ht="14.25">
      <c r="A163" s="698"/>
      <c r="B163" s="6">
        <v>2009</v>
      </c>
      <c r="C163" s="148">
        <v>173</v>
      </c>
      <c r="D163" s="135">
        <v>1349400000</v>
      </c>
      <c r="E163" s="114"/>
      <c r="F163" s="114">
        <v>0</v>
      </c>
      <c r="G163" s="114">
        <v>0</v>
      </c>
      <c r="H163" s="114"/>
      <c r="I163" s="114">
        <v>0</v>
      </c>
      <c r="J163" s="114"/>
      <c r="K163" s="114">
        <v>0</v>
      </c>
      <c r="L163" s="114">
        <v>173</v>
      </c>
      <c r="M163" s="114">
        <v>1349400000</v>
      </c>
      <c r="N163" s="114">
        <v>1037</v>
      </c>
      <c r="O163" s="114">
        <v>1214720684</v>
      </c>
      <c r="P163" s="114">
        <v>1058</v>
      </c>
      <c r="Q163" s="114">
        <v>1347829835</v>
      </c>
      <c r="R163" s="114">
        <v>1058</v>
      </c>
      <c r="S163" s="114">
        <v>1319724023</v>
      </c>
      <c r="T163" s="99"/>
      <c r="U163" s="99"/>
      <c r="V163" s="34">
        <v>1058</v>
      </c>
      <c r="W163" s="35">
        <v>1319724023</v>
      </c>
    </row>
    <row r="164" spans="1:23" ht="15" thickBot="1">
      <c r="A164" s="698"/>
      <c r="B164" s="12">
        <v>2010</v>
      </c>
      <c r="C164" s="262"/>
      <c r="D164" s="272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>
        <v>517</v>
      </c>
      <c r="O164" s="273">
        <v>638127145</v>
      </c>
      <c r="P164" s="273">
        <v>489</v>
      </c>
      <c r="Q164" s="273">
        <v>613992015</v>
      </c>
      <c r="R164" s="273">
        <v>489</v>
      </c>
      <c r="S164" s="273">
        <v>598730916</v>
      </c>
      <c r="T164" s="274"/>
      <c r="U164" s="274"/>
      <c r="V164" s="275">
        <v>489</v>
      </c>
      <c r="W164" s="276">
        <v>598730916</v>
      </c>
    </row>
    <row r="165" spans="1:23" ht="15" thickBot="1">
      <c r="A165" s="699"/>
      <c r="B165" s="15" t="s">
        <v>70</v>
      </c>
      <c r="C165" s="149">
        <v>514</v>
      </c>
      <c r="D165" s="137">
        <v>4505750000</v>
      </c>
      <c r="E165" s="109">
        <v>0</v>
      </c>
      <c r="F165" s="109">
        <v>0</v>
      </c>
      <c r="G165" s="109">
        <v>2</v>
      </c>
      <c r="H165" s="109">
        <v>0</v>
      </c>
      <c r="I165" s="109">
        <v>0</v>
      </c>
      <c r="J165" s="109">
        <v>0</v>
      </c>
      <c r="K165" s="109">
        <v>0</v>
      </c>
      <c r="L165" s="109">
        <v>513</v>
      </c>
      <c r="M165" s="109">
        <v>4505750000</v>
      </c>
      <c r="N165" s="109">
        <v>2885</v>
      </c>
      <c r="O165" s="109">
        <v>3916514611</v>
      </c>
      <c r="P165" s="109">
        <v>2694</v>
      </c>
      <c r="Q165" s="109">
        <v>3807223519</v>
      </c>
      <c r="R165" s="109">
        <v>2694</v>
      </c>
      <c r="S165" s="109">
        <v>3700871935</v>
      </c>
      <c r="T165" s="108">
        <v>0</v>
      </c>
      <c r="U165" s="108">
        <v>0</v>
      </c>
      <c r="V165" s="108">
        <v>2694</v>
      </c>
      <c r="W165" s="110">
        <v>3700871935</v>
      </c>
    </row>
    <row r="166" spans="1:23" ht="14.25">
      <c r="A166" s="697" t="s">
        <v>60</v>
      </c>
      <c r="B166" s="6">
        <v>2009</v>
      </c>
      <c r="C166" s="148">
        <v>1678</v>
      </c>
      <c r="D166" s="135">
        <v>26640494000</v>
      </c>
      <c r="E166" s="114"/>
      <c r="F166" s="114">
        <v>4</v>
      </c>
      <c r="G166" s="114">
        <v>139</v>
      </c>
      <c r="H166" s="114">
        <v>376</v>
      </c>
      <c r="I166" s="114">
        <v>73</v>
      </c>
      <c r="J166" s="114">
        <v>1</v>
      </c>
      <c r="K166" s="114">
        <v>1</v>
      </c>
      <c r="L166" s="114">
        <v>1054</v>
      </c>
      <c r="M166" s="114">
        <v>15323549000</v>
      </c>
      <c r="N166" s="114">
        <v>30</v>
      </c>
      <c r="O166" s="114">
        <v>204948000</v>
      </c>
      <c r="P166" s="114">
        <v>27</v>
      </c>
      <c r="Q166" s="114">
        <v>165843000</v>
      </c>
      <c r="R166" s="114">
        <v>27</v>
      </c>
      <c r="S166" s="114">
        <v>165843000</v>
      </c>
      <c r="T166" s="99"/>
      <c r="U166" s="99"/>
      <c r="V166" s="34">
        <v>27</v>
      </c>
      <c r="W166" s="35">
        <v>165843000</v>
      </c>
    </row>
    <row r="167" spans="1:23" ht="15" thickBot="1">
      <c r="A167" s="698"/>
      <c r="B167" s="12">
        <v>2010</v>
      </c>
      <c r="C167" s="262">
        <v>1009</v>
      </c>
      <c r="D167" s="272">
        <v>10275017000</v>
      </c>
      <c r="E167" s="273"/>
      <c r="F167" s="273">
        <v>345</v>
      </c>
      <c r="G167" s="273">
        <v>42</v>
      </c>
      <c r="H167" s="273"/>
      <c r="I167" s="273">
        <v>17</v>
      </c>
      <c r="J167" s="273"/>
      <c r="K167" s="273">
        <v>361</v>
      </c>
      <c r="L167" s="273"/>
      <c r="M167" s="273"/>
      <c r="N167" s="273">
        <v>249</v>
      </c>
      <c r="O167" s="273">
        <v>1748493000</v>
      </c>
      <c r="P167" s="273">
        <v>109</v>
      </c>
      <c r="Q167" s="273">
        <v>800236000</v>
      </c>
      <c r="R167" s="273">
        <v>109</v>
      </c>
      <c r="S167" s="273">
        <v>800236000</v>
      </c>
      <c r="T167" s="274"/>
      <c r="U167" s="274"/>
      <c r="V167" s="275">
        <v>109</v>
      </c>
      <c r="W167" s="276">
        <v>800236000</v>
      </c>
    </row>
    <row r="168" spans="1:23" ht="15" thickBot="1">
      <c r="A168" s="699"/>
      <c r="B168" s="15" t="s">
        <v>70</v>
      </c>
      <c r="C168" s="149">
        <v>2687</v>
      </c>
      <c r="D168" s="137">
        <v>36915511000</v>
      </c>
      <c r="E168" s="109">
        <v>0</v>
      </c>
      <c r="F168" s="109">
        <v>349</v>
      </c>
      <c r="G168" s="109">
        <v>181</v>
      </c>
      <c r="H168" s="109">
        <v>376</v>
      </c>
      <c r="I168" s="109">
        <v>90</v>
      </c>
      <c r="J168" s="109">
        <v>1</v>
      </c>
      <c r="K168" s="109">
        <v>362</v>
      </c>
      <c r="L168" s="109">
        <v>1054</v>
      </c>
      <c r="M168" s="109">
        <v>15323549000</v>
      </c>
      <c r="N168" s="109">
        <v>279</v>
      </c>
      <c r="O168" s="109">
        <v>1953441000</v>
      </c>
      <c r="P168" s="109">
        <v>136</v>
      </c>
      <c r="Q168" s="109">
        <v>966079000</v>
      </c>
      <c r="R168" s="109">
        <v>136</v>
      </c>
      <c r="S168" s="109">
        <v>966079000</v>
      </c>
      <c r="T168" s="108">
        <v>0</v>
      </c>
      <c r="U168" s="108">
        <v>0</v>
      </c>
      <c r="V168" s="108">
        <v>136</v>
      </c>
      <c r="W168" s="110">
        <v>966079000</v>
      </c>
    </row>
    <row r="169" spans="1:23" ht="26.25" customHeight="1">
      <c r="A169" s="697" t="s">
        <v>61</v>
      </c>
      <c r="B169" s="6">
        <v>2009</v>
      </c>
      <c r="C169" s="148">
        <v>1780</v>
      </c>
      <c r="D169" s="135">
        <v>45255852000</v>
      </c>
      <c r="E169" s="114"/>
      <c r="F169" s="114">
        <v>9</v>
      </c>
      <c r="G169" s="114">
        <v>353</v>
      </c>
      <c r="H169" s="114">
        <v>373</v>
      </c>
      <c r="I169" s="114">
        <v>63</v>
      </c>
      <c r="J169" s="114">
        <v>13</v>
      </c>
      <c r="K169" s="114">
        <v>1</v>
      </c>
      <c r="L169" s="114">
        <v>935</v>
      </c>
      <c r="M169" s="114">
        <v>14411232000</v>
      </c>
      <c r="N169" s="114">
        <v>74</v>
      </c>
      <c r="O169" s="114">
        <v>382258000</v>
      </c>
      <c r="P169" s="114">
        <v>70</v>
      </c>
      <c r="Q169" s="114">
        <v>348509000</v>
      </c>
      <c r="R169" s="114">
        <v>70</v>
      </c>
      <c r="S169" s="114">
        <v>348509000</v>
      </c>
      <c r="T169" s="99"/>
      <c r="U169" s="99"/>
      <c r="V169" s="34">
        <v>70</v>
      </c>
      <c r="W169" s="35">
        <v>348509000</v>
      </c>
    </row>
    <row r="170" spans="1:23" ht="26.25" customHeight="1" thickBot="1">
      <c r="A170" s="698"/>
      <c r="B170" s="12">
        <v>2010</v>
      </c>
      <c r="C170" s="262">
        <v>1460</v>
      </c>
      <c r="D170" s="272">
        <v>20504348000</v>
      </c>
      <c r="E170" s="273"/>
      <c r="F170" s="273">
        <v>364</v>
      </c>
      <c r="G170" s="273">
        <v>105</v>
      </c>
      <c r="H170" s="273"/>
      <c r="I170" s="273">
        <v>20</v>
      </c>
      <c r="J170" s="273"/>
      <c r="K170" s="273">
        <v>636</v>
      </c>
      <c r="L170" s="273"/>
      <c r="M170" s="273"/>
      <c r="N170" s="273">
        <v>387</v>
      </c>
      <c r="O170" s="273">
        <v>2729138000</v>
      </c>
      <c r="P170" s="273">
        <v>213</v>
      </c>
      <c r="Q170" s="273">
        <v>1351552000</v>
      </c>
      <c r="R170" s="273">
        <v>213</v>
      </c>
      <c r="S170" s="273">
        <v>1351552000</v>
      </c>
      <c r="T170" s="274"/>
      <c r="U170" s="274"/>
      <c r="V170" s="275">
        <v>213</v>
      </c>
      <c r="W170" s="276">
        <v>1351552000</v>
      </c>
    </row>
    <row r="171" spans="1:23" ht="15.75" customHeight="1" thickBot="1">
      <c r="A171" s="699"/>
      <c r="B171" s="15" t="s">
        <v>70</v>
      </c>
      <c r="C171" s="149">
        <v>3240</v>
      </c>
      <c r="D171" s="137">
        <v>65760200000</v>
      </c>
      <c r="E171" s="109">
        <v>0</v>
      </c>
      <c r="F171" s="109">
        <v>373</v>
      </c>
      <c r="G171" s="109">
        <v>458</v>
      </c>
      <c r="H171" s="109">
        <v>373</v>
      </c>
      <c r="I171" s="109">
        <v>83</v>
      </c>
      <c r="J171" s="109">
        <v>13</v>
      </c>
      <c r="K171" s="109">
        <v>637</v>
      </c>
      <c r="L171" s="109">
        <v>935</v>
      </c>
      <c r="M171" s="109">
        <v>14411232000</v>
      </c>
      <c r="N171" s="109">
        <v>461</v>
      </c>
      <c r="O171" s="109">
        <v>3111396000</v>
      </c>
      <c r="P171" s="109">
        <v>283</v>
      </c>
      <c r="Q171" s="109">
        <v>1700061000</v>
      </c>
      <c r="R171" s="109">
        <v>283</v>
      </c>
      <c r="S171" s="109">
        <v>1700061000</v>
      </c>
      <c r="T171" s="108">
        <v>0</v>
      </c>
      <c r="U171" s="108">
        <v>0</v>
      </c>
      <c r="V171" s="108">
        <v>283</v>
      </c>
      <c r="W171" s="110">
        <v>1700061000</v>
      </c>
    </row>
    <row r="172" spans="1:23" ht="14.25">
      <c r="A172" s="697" t="s">
        <v>62</v>
      </c>
      <c r="B172" s="6">
        <v>2009</v>
      </c>
      <c r="C172" s="148">
        <v>1581</v>
      </c>
      <c r="D172" s="135">
        <v>36321134000</v>
      </c>
      <c r="E172" s="114"/>
      <c r="F172" s="114">
        <v>7</v>
      </c>
      <c r="G172" s="114">
        <v>398</v>
      </c>
      <c r="H172" s="114">
        <v>351</v>
      </c>
      <c r="I172" s="114">
        <v>68</v>
      </c>
      <c r="J172" s="114">
        <v>10</v>
      </c>
      <c r="K172" s="114">
        <v>4</v>
      </c>
      <c r="L172" s="114">
        <v>698</v>
      </c>
      <c r="M172" s="114">
        <v>14851526000</v>
      </c>
      <c r="N172" s="114">
        <v>19</v>
      </c>
      <c r="O172" s="114">
        <v>38005000</v>
      </c>
      <c r="P172" s="114">
        <v>17</v>
      </c>
      <c r="Q172" s="114">
        <v>30821000</v>
      </c>
      <c r="R172" s="114">
        <v>17</v>
      </c>
      <c r="S172" s="114">
        <v>30821000</v>
      </c>
      <c r="T172" s="99"/>
      <c r="U172" s="99"/>
      <c r="V172" s="34">
        <v>17</v>
      </c>
      <c r="W172" s="35">
        <v>30821000</v>
      </c>
    </row>
    <row r="173" spans="1:23" ht="15" thickBot="1">
      <c r="A173" s="698"/>
      <c r="B173" s="12">
        <v>2010</v>
      </c>
      <c r="C173" s="262">
        <v>959</v>
      </c>
      <c r="D173" s="272">
        <v>19463599000</v>
      </c>
      <c r="E173" s="273"/>
      <c r="F173" s="273">
        <v>394</v>
      </c>
      <c r="G173" s="273">
        <v>76</v>
      </c>
      <c r="H173" s="273"/>
      <c r="I173" s="273">
        <v>26</v>
      </c>
      <c r="J173" s="273"/>
      <c r="K173" s="273">
        <v>207</v>
      </c>
      <c r="L173" s="273"/>
      <c r="M173" s="273"/>
      <c r="N173" s="273">
        <v>145</v>
      </c>
      <c r="O173" s="273">
        <v>959321000</v>
      </c>
      <c r="P173" s="273">
        <v>73</v>
      </c>
      <c r="Q173" s="273">
        <v>493477000</v>
      </c>
      <c r="R173" s="273">
        <v>73</v>
      </c>
      <c r="S173" s="273">
        <v>493477000</v>
      </c>
      <c r="T173" s="274"/>
      <c r="U173" s="274"/>
      <c r="V173" s="275">
        <v>73</v>
      </c>
      <c r="W173" s="276">
        <v>493477000</v>
      </c>
    </row>
    <row r="174" spans="1:23" ht="15.75" customHeight="1" thickBot="1">
      <c r="A174" s="699"/>
      <c r="B174" s="15" t="s">
        <v>70</v>
      </c>
      <c r="C174" s="149">
        <v>2540</v>
      </c>
      <c r="D174" s="137">
        <v>55784733000</v>
      </c>
      <c r="E174" s="109">
        <v>0</v>
      </c>
      <c r="F174" s="109">
        <v>401</v>
      </c>
      <c r="G174" s="109">
        <v>474</v>
      </c>
      <c r="H174" s="109">
        <v>351</v>
      </c>
      <c r="I174" s="109">
        <v>94</v>
      </c>
      <c r="J174" s="109">
        <v>10</v>
      </c>
      <c r="K174" s="109">
        <v>211</v>
      </c>
      <c r="L174" s="109">
        <v>698</v>
      </c>
      <c r="M174" s="109">
        <v>14851526000</v>
      </c>
      <c r="N174" s="109">
        <v>164</v>
      </c>
      <c r="O174" s="109">
        <v>997326000</v>
      </c>
      <c r="P174" s="109">
        <v>90</v>
      </c>
      <c r="Q174" s="109">
        <v>524298000</v>
      </c>
      <c r="R174" s="109">
        <v>90</v>
      </c>
      <c r="S174" s="109">
        <v>524298000</v>
      </c>
      <c r="T174" s="108">
        <v>0</v>
      </c>
      <c r="U174" s="108">
        <v>0</v>
      </c>
      <c r="V174" s="108">
        <v>90</v>
      </c>
      <c r="W174" s="110">
        <v>524298000</v>
      </c>
    </row>
    <row r="175" spans="1:23" ht="14.25">
      <c r="A175" s="697" t="s">
        <v>63</v>
      </c>
      <c r="B175" s="6">
        <v>2009</v>
      </c>
      <c r="C175" s="33">
        <v>921</v>
      </c>
      <c r="D175" s="97">
        <v>21931376000</v>
      </c>
      <c r="E175" s="31"/>
      <c r="F175" s="114">
        <v>0</v>
      </c>
      <c r="G175" s="114">
        <v>84</v>
      </c>
      <c r="H175" s="114">
        <v>332</v>
      </c>
      <c r="I175" s="114">
        <v>21</v>
      </c>
      <c r="J175" s="114">
        <v>1</v>
      </c>
      <c r="K175" s="114">
        <v>1</v>
      </c>
      <c r="L175" s="31">
        <v>477</v>
      </c>
      <c r="M175" s="31">
        <v>10236226000</v>
      </c>
      <c r="N175" s="31">
        <v>8</v>
      </c>
      <c r="O175" s="31">
        <v>16911000</v>
      </c>
      <c r="P175" s="31">
        <v>8</v>
      </c>
      <c r="Q175" s="31">
        <v>20835000</v>
      </c>
      <c r="R175" s="31">
        <v>8</v>
      </c>
      <c r="S175" s="31">
        <v>20835000</v>
      </c>
      <c r="T175" s="99"/>
      <c r="U175" s="99"/>
      <c r="V175" s="34">
        <v>8</v>
      </c>
      <c r="W175" s="35">
        <v>20835000</v>
      </c>
    </row>
    <row r="176" spans="1:23" ht="15" thickBot="1">
      <c r="A176" s="698"/>
      <c r="B176" s="12">
        <v>2010</v>
      </c>
      <c r="C176" s="271">
        <v>537</v>
      </c>
      <c r="D176" s="285">
        <v>6890688000</v>
      </c>
      <c r="E176" s="126"/>
      <c r="F176" s="273">
        <v>202</v>
      </c>
      <c r="G176" s="273">
        <v>16</v>
      </c>
      <c r="H176" s="273"/>
      <c r="I176" s="273">
        <v>2</v>
      </c>
      <c r="J176" s="273"/>
      <c r="K176" s="273">
        <v>121</v>
      </c>
      <c r="L176" s="126"/>
      <c r="M176" s="126"/>
      <c r="N176" s="126">
        <v>86</v>
      </c>
      <c r="O176" s="126">
        <v>496824000</v>
      </c>
      <c r="P176" s="126">
        <v>21</v>
      </c>
      <c r="Q176" s="126">
        <v>103110000</v>
      </c>
      <c r="R176" s="126">
        <v>21</v>
      </c>
      <c r="S176" s="126">
        <v>103110000</v>
      </c>
      <c r="T176" s="274"/>
      <c r="U176" s="274"/>
      <c r="V176" s="275">
        <v>21</v>
      </c>
      <c r="W176" s="276">
        <v>103110000</v>
      </c>
    </row>
    <row r="177" spans="1:23" ht="15.75" customHeight="1" thickBot="1">
      <c r="A177" s="699"/>
      <c r="B177" s="15" t="s">
        <v>70</v>
      </c>
      <c r="C177" s="106">
        <v>1458</v>
      </c>
      <c r="D177" s="107">
        <v>28822064000</v>
      </c>
      <c r="E177" s="108">
        <v>0</v>
      </c>
      <c r="F177" s="108">
        <v>202</v>
      </c>
      <c r="G177" s="108">
        <v>100</v>
      </c>
      <c r="H177" s="108">
        <v>332</v>
      </c>
      <c r="I177" s="108">
        <v>23</v>
      </c>
      <c r="J177" s="108">
        <v>1</v>
      </c>
      <c r="K177" s="108">
        <v>122</v>
      </c>
      <c r="L177" s="108">
        <v>477</v>
      </c>
      <c r="M177" s="108">
        <v>10236226000</v>
      </c>
      <c r="N177" s="108">
        <v>94</v>
      </c>
      <c r="O177" s="108">
        <v>513735000</v>
      </c>
      <c r="P177" s="108">
        <v>29</v>
      </c>
      <c r="Q177" s="108">
        <v>123945000</v>
      </c>
      <c r="R177" s="108">
        <v>29</v>
      </c>
      <c r="S177" s="108">
        <v>123945000</v>
      </c>
      <c r="T177" s="108">
        <v>0</v>
      </c>
      <c r="U177" s="108">
        <v>0</v>
      </c>
      <c r="V177" s="108">
        <v>29</v>
      </c>
      <c r="W177" s="110">
        <v>123945000</v>
      </c>
    </row>
    <row r="178" spans="1:23" ht="15" customHeight="1" thickBot="1">
      <c r="A178" s="250" t="s">
        <v>89</v>
      </c>
      <c r="B178" s="251"/>
      <c r="C178" s="182">
        <v>4300</v>
      </c>
      <c r="D178" s="183">
        <v>44673844000</v>
      </c>
      <c r="E178" s="183">
        <v>0</v>
      </c>
      <c r="F178" s="183">
        <v>183</v>
      </c>
      <c r="G178" s="183">
        <v>522</v>
      </c>
      <c r="H178" s="183">
        <v>34</v>
      </c>
      <c r="I178" s="183">
        <v>93</v>
      </c>
      <c r="J178" s="183">
        <v>1</v>
      </c>
      <c r="K178" s="183">
        <v>149</v>
      </c>
      <c r="L178" s="183">
        <v>528</v>
      </c>
      <c r="M178" s="183">
        <v>29480047000</v>
      </c>
      <c r="N178" s="183">
        <v>1026</v>
      </c>
      <c r="O178" s="183">
        <v>5431086627</v>
      </c>
      <c r="P178" s="183">
        <v>868</v>
      </c>
      <c r="Q178" s="183">
        <v>4475200246</v>
      </c>
      <c r="R178" s="183">
        <v>868</v>
      </c>
      <c r="S178" s="183">
        <v>4330601008</v>
      </c>
      <c r="T178" s="183">
        <v>91</v>
      </c>
      <c r="U178" s="183">
        <v>1466657873</v>
      </c>
      <c r="V178" s="183">
        <v>959</v>
      </c>
      <c r="W178" s="243">
        <v>5797258881</v>
      </c>
    </row>
    <row r="179" spans="1:23" ht="38.25" customHeight="1">
      <c r="A179" s="697" t="s">
        <v>67</v>
      </c>
      <c r="B179" s="60">
        <v>2008</v>
      </c>
      <c r="C179" s="33">
        <v>93</v>
      </c>
      <c r="D179" s="97">
        <v>27706000000</v>
      </c>
      <c r="E179" s="31"/>
      <c r="F179" s="98"/>
      <c r="G179" s="31">
        <v>2</v>
      </c>
      <c r="H179" s="31"/>
      <c r="I179" s="31">
        <v>0</v>
      </c>
      <c r="J179" s="31"/>
      <c r="K179" s="31">
        <v>0</v>
      </c>
      <c r="L179" s="31">
        <v>91</v>
      </c>
      <c r="M179" s="114">
        <v>27706000000</v>
      </c>
      <c r="N179" s="115">
        <v>66</v>
      </c>
      <c r="O179" s="115">
        <v>149505842</v>
      </c>
      <c r="P179" s="115">
        <v>0</v>
      </c>
      <c r="Q179" s="115">
        <v>0</v>
      </c>
      <c r="R179" s="115">
        <v>0</v>
      </c>
      <c r="S179" s="115">
        <v>0</v>
      </c>
      <c r="T179" s="99"/>
      <c r="U179" s="99"/>
      <c r="V179" s="34">
        <v>0</v>
      </c>
      <c r="W179" s="35">
        <v>0</v>
      </c>
    </row>
    <row r="180" spans="1:23" ht="15.75" customHeight="1">
      <c r="A180" s="698"/>
      <c r="B180" s="58">
        <v>2009</v>
      </c>
      <c r="C180" s="100">
        <v>5</v>
      </c>
      <c r="D180" s="101">
        <v>0</v>
      </c>
      <c r="E180" s="102"/>
      <c r="F180" s="102">
        <v>0</v>
      </c>
      <c r="G180" s="102">
        <v>0</v>
      </c>
      <c r="H180" s="102"/>
      <c r="I180" s="102">
        <v>0</v>
      </c>
      <c r="J180" s="102"/>
      <c r="K180" s="102">
        <v>0</v>
      </c>
      <c r="L180" s="102">
        <v>5</v>
      </c>
      <c r="M180" s="103">
        <v>0</v>
      </c>
      <c r="N180" s="103">
        <v>576</v>
      </c>
      <c r="O180" s="103">
        <v>2677985016</v>
      </c>
      <c r="P180" s="103">
        <v>540</v>
      </c>
      <c r="Q180" s="103">
        <v>2314733108</v>
      </c>
      <c r="R180" s="103">
        <v>540</v>
      </c>
      <c r="S180" s="103">
        <v>2249721943</v>
      </c>
      <c r="T180" s="120">
        <v>91</v>
      </c>
      <c r="U180" s="286">
        <v>1466657873</v>
      </c>
      <c r="V180" s="104">
        <v>631</v>
      </c>
      <c r="W180" s="105">
        <v>3716379816</v>
      </c>
    </row>
    <row r="181" spans="1:23" ht="15.75" customHeight="1" thickBot="1">
      <c r="A181" s="698"/>
      <c r="B181" s="58">
        <v>2010</v>
      </c>
      <c r="C181" s="33"/>
      <c r="D181" s="97"/>
      <c r="E181" s="31"/>
      <c r="F181" s="98"/>
      <c r="G181" s="31"/>
      <c r="H181" s="31"/>
      <c r="I181" s="31"/>
      <c r="J181" s="31"/>
      <c r="K181" s="31"/>
      <c r="L181" s="31"/>
      <c r="M181" s="114"/>
      <c r="N181" s="115">
        <v>384</v>
      </c>
      <c r="O181" s="115">
        <v>2603595769</v>
      </c>
      <c r="P181" s="115">
        <v>328</v>
      </c>
      <c r="Q181" s="115">
        <v>2160467138</v>
      </c>
      <c r="R181" s="115">
        <v>328</v>
      </c>
      <c r="S181" s="115">
        <v>2080879065</v>
      </c>
      <c r="T181" s="99"/>
      <c r="U181" s="99"/>
      <c r="V181" s="34">
        <v>328</v>
      </c>
      <c r="W181" s="35">
        <v>2080879065</v>
      </c>
    </row>
    <row r="182" spans="1:23" ht="15" thickBot="1">
      <c r="A182" s="699"/>
      <c r="B182" s="64" t="s">
        <v>70</v>
      </c>
      <c r="C182" s="106">
        <v>98</v>
      </c>
      <c r="D182" s="107">
        <v>27706000000</v>
      </c>
      <c r="E182" s="108">
        <v>0</v>
      </c>
      <c r="F182" s="108">
        <v>0</v>
      </c>
      <c r="G182" s="108">
        <v>2</v>
      </c>
      <c r="H182" s="108">
        <v>0</v>
      </c>
      <c r="I182" s="108">
        <v>0</v>
      </c>
      <c r="J182" s="108">
        <v>0</v>
      </c>
      <c r="K182" s="108">
        <v>0</v>
      </c>
      <c r="L182" s="108">
        <v>96</v>
      </c>
      <c r="M182" s="109">
        <v>27706000000</v>
      </c>
      <c r="N182" s="109">
        <v>1026</v>
      </c>
      <c r="O182" s="109">
        <v>5431086627</v>
      </c>
      <c r="P182" s="109">
        <v>868</v>
      </c>
      <c r="Q182" s="109">
        <v>4475200246</v>
      </c>
      <c r="R182" s="109">
        <v>868</v>
      </c>
      <c r="S182" s="109">
        <v>4330601008</v>
      </c>
      <c r="T182" s="108">
        <v>91</v>
      </c>
      <c r="U182" s="108">
        <v>1466657873</v>
      </c>
      <c r="V182" s="108">
        <v>959</v>
      </c>
      <c r="W182" s="110">
        <v>5797258881</v>
      </c>
    </row>
    <row r="183" spans="1:23" ht="25.5">
      <c r="A183" s="248" t="s">
        <v>125</v>
      </c>
      <c r="B183" s="58">
        <v>2009</v>
      </c>
      <c r="C183" s="100">
        <v>4202</v>
      </c>
      <c r="D183" s="101">
        <v>16967844000</v>
      </c>
      <c r="E183" s="505"/>
      <c r="F183" s="101">
        <v>183</v>
      </c>
      <c r="G183" s="101">
        <v>520</v>
      </c>
      <c r="H183" s="101">
        <v>34</v>
      </c>
      <c r="I183" s="101">
        <v>93</v>
      </c>
      <c r="J183" s="101">
        <v>1</v>
      </c>
      <c r="K183" s="101">
        <v>149</v>
      </c>
      <c r="L183" s="214">
        <v>432</v>
      </c>
      <c r="M183" s="214">
        <v>1774047000</v>
      </c>
      <c r="N183" s="214"/>
      <c r="O183" s="214"/>
      <c r="P183" s="214"/>
      <c r="Q183" s="214"/>
      <c r="R183" s="214"/>
      <c r="S183" s="214"/>
      <c r="T183" s="214"/>
      <c r="U183" s="214"/>
      <c r="V183" s="214">
        <v>0</v>
      </c>
      <c r="W183" s="214">
        <v>0</v>
      </c>
    </row>
    <row r="184" spans="1:23" ht="15" thickBot="1">
      <c r="A184" s="248"/>
      <c r="B184" s="58">
        <v>2010</v>
      </c>
      <c r="C184" s="157"/>
      <c r="D184" s="167"/>
      <c r="E184" s="18"/>
      <c r="F184" s="167"/>
      <c r="G184" s="167"/>
      <c r="H184" s="167"/>
      <c r="I184" s="167"/>
      <c r="J184" s="167"/>
      <c r="K184" s="167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>
        <v>0</v>
      </c>
      <c r="W184" s="18">
        <v>0</v>
      </c>
    </row>
    <row r="185" spans="1:23" ht="15" customHeight="1" thickBot="1">
      <c r="A185" s="249"/>
      <c r="B185" s="64" t="s">
        <v>70</v>
      </c>
      <c r="C185" s="106">
        <v>4202</v>
      </c>
      <c r="D185" s="107">
        <v>16967844000</v>
      </c>
      <c r="E185" s="108">
        <v>0</v>
      </c>
      <c r="F185" s="108">
        <v>183</v>
      </c>
      <c r="G185" s="108">
        <v>520</v>
      </c>
      <c r="H185" s="108">
        <v>34</v>
      </c>
      <c r="I185" s="108">
        <v>93</v>
      </c>
      <c r="J185" s="108">
        <v>1</v>
      </c>
      <c r="K185" s="108">
        <v>149</v>
      </c>
      <c r="L185" s="108">
        <v>432</v>
      </c>
      <c r="M185" s="109">
        <v>1774047000</v>
      </c>
      <c r="N185" s="109">
        <v>0</v>
      </c>
      <c r="O185" s="109">
        <v>0</v>
      </c>
      <c r="P185" s="109">
        <v>0</v>
      </c>
      <c r="Q185" s="109">
        <v>0</v>
      </c>
      <c r="R185" s="109">
        <v>0</v>
      </c>
      <c r="S185" s="109">
        <v>0</v>
      </c>
      <c r="T185" s="108">
        <v>0</v>
      </c>
      <c r="U185" s="108">
        <v>0</v>
      </c>
      <c r="V185" s="108">
        <v>0</v>
      </c>
      <c r="W185" s="110">
        <v>0</v>
      </c>
    </row>
    <row r="186" spans="1:23" ht="15" customHeight="1" thickBot="1">
      <c r="A186" s="250" t="s">
        <v>90</v>
      </c>
      <c r="B186" s="251"/>
      <c r="C186" s="155">
        <v>123</v>
      </c>
      <c r="D186" s="156">
        <v>48275752043</v>
      </c>
      <c r="E186" s="156">
        <v>0</v>
      </c>
      <c r="F186" s="156">
        <v>0</v>
      </c>
      <c r="G186" s="156">
        <v>0</v>
      </c>
      <c r="H186" s="156">
        <v>0</v>
      </c>
      <c r="I186" s="156">
        <v>11</v>
      </c>
      <c r="J186" s="156">
        <v>0</v>
      </c>
      <c r="K186" s="156">
        <v>0</v>
      </c>
      <c r="L186" s="156">
        <v>109</v>
      </c>
      <c r="M186" s="156">
        <v>47304532075</v>
      </c>
      <c r="N186" s="156">
        <v>895</v>
      </c>
      <c r="O186" s="156">
        <v>28972282833</v>
      </c>
      <c r="P186" s="156">
        <v>882</v>
      </c>
      <c r="Q186" s="156">
        <v>28785608396</v>
      </c>
      <c r="R186" s="156">
        <v>882</v>
      </c>
      <c r="S186" s="156">
        <v>28785608396</v>
      </c>
      <c r="T186" s="156">
        <v>0</v>
      </c>
      <c r="U186" s="156">
        <v>0</v>
      </c>
      <c r="V186" s="156">
        <v>882</v>
      </c>
      <c r="W186" s="234">
        <v>28785608396</v>
      </c>
    </row>
    <row r="187" spans="1:23" s="269" customFormat="1" ht="31.5" customHeight="1">
      <c r="A187" s="819" t="s">
        <v>136</v>
      </c>
      <c r="B187" s="266" t="s">
        <v>137</v>
      </c>
      <c r="C187" s="32">
        <v>2</v>
      </c>
      <c r="D187" s="151">
        <v>5860520000</v>
      </c>
      <c r="E187" s="30"/>
      <c r="F187" s="30"/>
      <c r="G187" s="30"/>
      <c r="H187" s="30"/>
      <c r="I187" s="30"/>
      <c r="J187" s="30"/>
      <c r="K187" s="30"/>
      <c r="L187" s="30">
        <v>1</v>
      </c>
      <c r="M187" s="30">
        <v>4160520000</v>
      </c>
      <c r="N187" s="30"/>
      <c r="O187" s="30"/>
      <c r="P187" s="30"/>
      <c r="Q187" s="30"/>
      <c r="R187" s="30"/>
      <c r="S187" s="30"/>
      <c r="T187" s="30"/>
      <c r="U187" s="30"/>
      <c r="V187" s="30">
        <v>0</v>
      </c>
      <c r="W187" s="165">
        <v>0</v>
      </c>
    </row>
    <row r="188" spans="1:46" s="269" customFormat="1" ht="31.5" customHeight="1" thickBot="1">
      <c r="A188" s="820"/>
      <c r="B188" s="391">
        <v>2010</v>
      </c>
      <c r="C188" s="271"/>
      <c r="D188" s="285"/>
      <c r="E188" s="126"/>
      <c r="F188" s="126"/>
      <c r="G188" s="126"/>
      <c r="H188" s="126"/>
      <c r="I188" s="126"/>
      <c r="J188" s="126"/>
      <c r="K188" s="126"/>
      <c r="L188" s="126">
        <v>1</v>
      </c>
      <c r="M188" s="126">
        <v>1700000000</v>
      </c>
      <c r="N188" s="126">
        <v>1</v>
      </c>
      <c r="O188" s="126">
        <v>50565025</v>
      </c>
      <c r="P188" s="126"/>
      <c r="Q188" s="126"/>
      <c r="R188" s="126"/>
      <c r="S188" s="126"/>
      <c r="T188" s="126"/>
      <c r="U188" s="126"/>
      <c r="V188" s="126">
        <v>0</v>
      </c>
      <c r="W188" s="301">
        <v>0</v>
      </c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s="269" customFormat="1" ht="31.5" customHeight="1" thickBot="1">
      <c r="A189" s="821"/>
      <c r="B189" s="64" t="s">
        <v>70</v>
      </c>
      <c r="C189" s="116">
        <v>2</v>
      </c>
      <c r="D189" s="117">
        <v>5860520000</v>
      </c>
      <c r="E189" s="56">
        <v>0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2</v>
      </c>
      <c r="M189" s="56">
        <v>5860520000</v>
      </c>
      <c r="N189" s="56">
        <v>1</v>
      </c>
      <c r="O189" s="56">
        <v>50565025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119">
        <v>0</v>
      </c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23" ht="26.25" customHeight="1">
      <c r="A190" s="697" t="s">
        <v>65</v>
      </c>
      <c r="B190" s="59">
        <v>2007</v>
      </c>
      <c r="C190" s="32">
        <v>27</v>
      </c>
      <c r="D190" s="151">
        <v>4940810000</v>
      </c>
      <c r="E190" s="95"/>
      <c r="F190" s="95"/>
      <c r="G190" s="95"/>
      <c r="H190" s="95"/>
      <c r="I190" s="95">
        <v>0</v>
      </c>
      <c r="J190" s="95"/>
      <c r="K190" s="95">
        <v>0</v>
      </c>
      <c r="L190" s="30">
        <v>27</v>
      </c>
      <c r="M190" s="152">
        <v>4940810000</v>
      </c>
      <c r="N190" s="153">
        <v>87</v>
      </c>
      <c r="O190" s="153">
        <v>3421175908</v>
      </c>
      <c r="P190" s="153">
        <v>87</v>
      </c>
      <c r="Q190" s="153">
        <v>3266883404</v>
      </c>
      <c r="R190" s="153">
        <v>87</v>
      </c>
      <c r="S190" s="153">
        <v>3266883404</v>
      </c>
      <c r="T190" s="96"/>
      <c r="U190" s="96"/>
      <c r="V190" s="84">
        <v>87</v>
      </c>
      <c r="W190" s="85">
        <v>3266883404</v>
      </c>
    </row>
    <row r="191" spans="1:23" ht="14.25">
      <c r="A191" s="698"/>
      <c r="B191" s="60">
        <v>2008</v>
      </c>
      <c r="C191" s="33">
        <v>22</v>
      </c>
      <c r="D191" s="97">
        <v>5149550000</v>
      </c>
      <c r="E191" s="31"/>
      <c r="F191" s="98">
        <v>0</v>
      </c>
      <c r="G191" s="31">
        <v>0</v>
      </c>
      <c r="H191" s="31"/>
      <c r="I191" s="31">
        <v>2</v>
      </c>
      <c r="J191" s="31"/>
      <c r="K191" s="31">
        <v>0</v>
      </c>
      <c r="L191" s="31">
        <v>19</v>
      </c>
      <c r="M191" s="114">
        <v>5145550000</v>
      </c>
      <c r="N191" s="154">
        <v>234</v>
      </c>
      <c r="O191" s="154">
        <v>7836883844</v>
      </c>
      <c r="P191" s="154">
        <v>229</v>
      </c>
      <c r="Q191" s="154">
        <v>8379240435</v>
      </c>
      <c r="R191" s="154">
        <v>229</v>
      </c>
      <c r="S191" s="154">
        <v>8379240435</v>
      </c>
      <c r="T191" s="99"/>
      <c r="U191" s="99"/>
      <c r="V191" s="34">
        <v>229</v>
      </c>
      <c r="W191" s="35">
        <v>8379240435</v>
      </c>
    </row>
    <row r="192" spans="1:23" ht="15" customHeight="1">
      <c r="A192" s="698"/>
      <c r="B192" s="58">
        <v>2009</v>
      </c>
      <c r="C192" s="33">
        <v>17</v>
      </c>
      <c r="D192" s="97">
        <v>19843875811</v>
      </c>
      <c r="E192" s="31"/>
      <c r="F192" s="31">
        <v>0</v>
      </c>
      <c r="G192" s="31">
        <v>0</v>
      </c>
      <c r="H192" s="31"/>
      <c r="I192" s="31">
        <v>3</v>
      </c>
      <c r="J192" s="31"/>
      <c r="K192" s="31">
        <v>0</v>
      </c>
      <c r="L192" s="31">
        <v>13</v>
      </c>
      <c r="M192" s="114">
        <v>19468375811</v>
      </c>
      <c r="N192" s="114">
        <v>194</v>
      </c>
      <c r="O192" s="114">
        <v>8195805077</v>
      </c>
      <c r="P192" s="114">
        <v>194</v>
      </c>
      <c r="Q192" s="114">
        <v>7538528345</v>
      </c>
      <c r="R192" s="114">
        <v>194</v>
      </c>
      <c r="S192" s="114">
        <v>7538528345</v>
      </c>
      <c r="T192" s="99"/>
      <c r="U192" s="99"/>
      <c r="V192" s="34">
        <v>194</v>
      </c>
      <c r="W192" s="35">
        <v>7538528345</v>
      </c>
    </row>
    <row r="193" spans="1:23" ht="15" customHeight="1" thickBot="1">
      <c r="A193" s="698"/>
      <c r="B193" s="58">
        <v>2010</v>
      </c>
      <c r="C193" s="271">
        <v>6</v>
      </c>
      <c r="D193" s="285">
        <v>6681959320</v>
      </c>
      <c r="E193" s="126"/>
      <c r="F193" s="126"/>
      <c r="G193" s="126"/>
      <c r="H193" s="126"/>
      <c r="I193" s="126"/>
      <c r="J193" s="126"/>
      <c r="K193" s="126"/>
      <c r="L193" s="126">
        <v>6</v>
      </c>
      <c r="M193" s="273">
        <v>6614089327</v>
      </c>
      <c r="N193" s="273">
        <v>124</v>
      </c>
      <c r="O193" s="273">
        <v>4066307732</v>
      </c>
      <c r="P193" s="273">
        <v>124</v>
      </c>
      <c r="Q193" s="273">
        <v>4242649439</v>
      </c>
      <c r="R193" s="273">
        <v>124</v>
      </c>
      <c r="S193" s="273">
        <v>4242649439</v>
      </c>
      <c r="T193" s="274"/>
      <c r="U193" s="274"/>
      <c r="V193" s="275">
        <v>124</v>
      </c>
      <c r="W193" s="276">
        <v>4242649439</v>
      </c>
    </row>
    <row r="194" spans="1:23" ht="15" thickBot="1">
      <c r="A194" s="699"/>
      <c r="B194" s="64" t="s">
        <v>70</v>
      </c>
      <c r="C194" s="106">
        <v>72</v>
      </c>
      <c r="D194" s="107">
        <v>36616195131</v>
      </c>
      <c r="E194" s="108">
        <v>0</v>
      </c>
      <c r="F194" s="108">
        <v>0</v>
      </c>
      <c r="G194" s="108">
        <v>0</v>
      </c>
      <c r="H194" s="108">
        <v>0</v>
      </c>
      <c r="I194" s="108">
        <v>5</v>
      </c>
      <c r="J194" s="108">
        <v>0</v>
      </c>
      <c r="K194" s="108">
        <v>0</v>
      </c>
      <c r="L194" s="108">
        <v>65</v>
      </c>
      <c r="M194" s="109">
        <v>36168825138</v>
      </c>
      <c r="N194" s="109">
        <v>639</v>
      </c>
      <c r="O194" s="109">
        <v>23520172561</v>
      </c>
      <c r="P194" s="109">
        <v>634</v>
      </c>
      <c r="Q194" s="109">
        <v>23427301623</v>
      </c>
      <c r="R194" s="109">
        <v>634</v>
      </c>
      <c r="S194" s="109">
        <v>23427301623</v>
      </c>
      <c r="T194" s="108">
        <v>0</v>
      </c>
      <c r="U194" s="108">
        <v>0</v>
      </c>
      <c r="V194" s="108">
        <v>634</v>
      </c>
      <c r="W194" s="110">
        <v>23427301623</v>
      </c>
    </row>
    <row r="195" spans="1:23" ht="39" customHeight="1">
      <c r="A195" s="697" t="s">
        <v>66</v>
      </c>
      <c r="B195" s="59">
        <v>2007</v>
      </c>
      <c r="C195" s="32">
        <v>9</v>
      </c>
      <c r="D195" s="151">
        <v>2117490000</v>
      </c>
      <c r="E195" s="95"/>
      <c r="F195" s="95"/>
      <c r="G195" s="95"/>
      <c r="H195" s="95"/>
      <c r="I195" s="95">
        <v>0</v>
      </c>
      <c r="J195" s="95"/>
      <c r="K195" s="95">
        <v>0</v>
      </c>
      <c r="L195" s="48">
        <v>9</v>
      </c>
      <c r="M195" s="152">
        <v>2117490000</v>
      </c>
      <c r="N195" s="153">
        <v>28</v>
      </c>
      <c r="O195" s="153">
        <v>92931055</v>
      </c>
      <c r="P195" s="153">
        <v>26</v>
      </c>
      <c r="Q195" s="153">
        <v>70148650</v>
      </c>
      <c r="R195" s="153">
        <v>26</v>
      </c>
      <c r="S195" s="153">
        <v>70148650</v>
      </c>
      <c r="T195" s="96"/>
      <c r="U195" s="96"/>
      <c r="V195" s="84">
        <v>26</v>
      </c>
      <c r="W195" s="85">
        <v>70148650</v>
      </c>
    </row>
    <row r="196" spans="1:23" ht="14.25">
      <c r="A196" s="698"/>
      <c r="B196" s="60">
        <v>2008</v>
      </c>
      <c r="C196" s="33">
        <v>25</v>
      </c>
      <c r="D196" s="97">
        <v>2205849744</v>
      </c>
      <c r="E196" s="31"/>
      <c r="F196" s="98"/>
      <c r="G196" s="31"/>
      <c r="H196" s="31"/>
      <c r="I196" s="31">
        <v>5</v>
      </c>
      <c r="J196" s="31"/>
      <c r="K196" s="31"/>
      <c r="L196" s="31">
        <v>20</v>
      </c>
      <c r="M196" s="114">
        <v>2202849744</v>
      </c>
      <c r="N196" s="115">
        <v>85</v>
      </c>
      <c r="O196" s="115">
        <v>1559503329</v>
      </c>
      <c r="P196" s="115">
        <v>84</v>
      </c>
      <c r="Q196" s="115">
        <v>1288527742</v>
      </c>
      <c r="R196" s="115">
        <v>84</v>
      </c>
      <c r="S196" s="115">
        <v>1288527742</v>
      </c>
      <c r="T196" s="99"/>
      <c r="U196" s="99"/>
      <c r="V196" s="34">
        <v>84</v>
      </c>
      <c r="W196" s="35">
        <v>1288527742</v>
      </c>
    </row>
    <row r="197" spans="1:23" ht="14.25">
      <c r="A197" s="698"/>
      <c r="B197" s="58">
        <v>2009</v>
      </c>
      <c r="C197" s="33">
        <v>10</v>
      </c>
      <c r="D197" s="97">
        <v>981847193</v>
      </c>
      <c r="E197" s="31"/>
      <c r="F197" s="31">
        <v>0</v>
      </c>
      <c r="G197" s="31">
        <v>0</v>
      </c>
      <c r="H197" s="31"/>
      <c r="I197" s="31">
        <v>0</v>
      </c>
      <c r="J197" s="31"/>
      <c r="K197" s="31">
        <v>0</v>
      </c>
      <c r="L197" s="31">
        <v>9</v>
      </c>
      <c r="M197" s="114">
        <v>954847193</v>
      </c>
      <c r="N197" s="114">
        <v>101</v>
      </c>
      <c r="O197" s="114">
        <v>3056551163</v>
      </c>
      <c r="P197" s="114">
        <v>100</v>
      </c>
      <c r="Q197" s="114">
        <v>3347185681</v>
      </c>
      <c r="R197" s="114">
        <v>100</v>
      </c>
      <c r="S197" s="114">
        <v>3347185681</v>
      </c>
      <c r="T197" s="99"/>
      <c r="U197" s="99"/>
      <c r="V197" s="34">
        <v>100</v>
      </c>
      <c r="W197" s="35">
        <v>3347185681</v>
      </c>
    </row>
    <row r="198" spans="1:23" ht="15" thickBot="1">
      <c r="A198" s="698"/>
      <c r="B198" s="58">
        <v>2010</v>
      </c>
      <c r="C198" s="271">
        <v>5</v>
      </c>
      <c r="D198" s="285">
        <v>493849975</v>
      </c>
      <c r="E198" s="126"/>
      <c r="F198" s="126"/>
      <c r="G198" s="126"/>
      <c r="H198" s="126"/>
      <c r="I198" s="126">
        <v>1</v>
      </c>
      <c r="J198" s="126"/>
      <c r="K198" s="126"/>
      <c r="L198" s="126">
        <v>4</v>
      </c>
      <c r="M198" s="273"/>
      <c r="N198" s="273">
        <v>41</v>
      </c>
      <c r="O198" s="273">
        <v>692559700</v>
      </c>
      <c r="P198" s="273">
        <v>38</v>
      </c>
      <c r="Q198" s="273">
        <v>652444700</v>
      </c>
      <c r="R198" s="273">
        <v>38</v>
      </c>
      <c r="S198" s="273">
        <v>652444700</v>
      </c>
      <c r="T198" s="274"/>
      <c r="U198" s="274"/>
      <c r="V198" s="275">
        <v>38</v>
      </c>
      <c r="W198" s="276">
        <v>652444700</v>
      </c>
    </row>
    <row r="199" spans="1:23" ht="15" thickBot="1">
      <c r="A199" s="699"/>
      <c r="B199" s="64" t="s">
        <v>70</v>
      </c>
      <c r="C199" s="106">
        <v>49</v>
      </c>
      <c r="D199" s="107">
        <v>5799036912</v>
      </c>
      <c r="E199" s="108">
        <v>0</v>
      </c>
      <c r="F199" s="108">
        <v>0</v>
      </c>
      <c r="G199" s="108">
        <v>0</v>
      </c>
      <c r="H199" s="108">
        <v>0</v>
      </c>
      <c r="I199" s="108">
        <v>6</v>
      </c>
      <c r="J199" s="108">
        <v>0</v>
      </c>
      <c r="K199" s="108">
        <v>0</v>
      </c>
      <c r="L199" s="108">
        <v>42</v>
      </c>
      <c r="M199" s="108">
        <v>5275186937</v>
      </c>
      <c r="N199" s="108">
        <v>255</v>
      </c>
      <c r="O199" s="108">
        <v>5401545247</v>
      </c>
      <c r="P199" s="108">
        <v>248</v>
      </c>
      <c r="Q199" s="108">
        <v>5358306773</v>
      </c>
      <c r="R199" s="108">
        <v>248</v>
      </c>
      <c r="S199" s="108">
        <v>5358306773</v>
      </c>
      <c r="T199" s="108">
        <v>0</v>
      </c>
      <c r="U199" s="108">
        <v>0</v>
      </c>
      <c r="V199" s="108">
        <v>248</v>
      </c>
      <c r="W199" s="110">
        <v>5358306773</v>
      </c>
    </row>
    <row r="200" spans="1:23" ht="19.5" thickBot="1">
      <c r="A200" s="756" t="s">
        <v>68</v>
      </c>
      <c r="B200" s="757"/>
      <c r="C200" s="155">
        <v>143980</v>
      </c>
      <c r="D200" s="156">
        <v>1273442798875</v>
      </c>
      <c r="E200" s="156">
        <v>27367.528</v>
      </c>
      <c r="F200" s="156">
        <v>2121</v>
      </c>
      <c r="G200" s="156">
        <v>7538</v>
      </c>
      <c r="H200" s="156">
        <v>17009</v>
      </c>
      <c r="I200" s="156">
        <v>2665</v>
      </c>
      <c r="J200" s="156">
        <v>1076</v>
      </c>
      <c r="K200" s="156">
        <v>1830</v>
      </c>
      <c r="L200" s="156">
        <v>56208</v>
      </c>
      <c r="M200" s="156">
        <v>679544788025.96</v>
      </c>
      <c r="N200" s="156">
        <v>93924</v>
      </c>
      <c r="O200" s="156">
        <v>269008204549</v>
      </c>
      <c r="P200" s="156">
        <v>63090</v>
      </c>
      <c r="Q200" s="156">
        <v>252860312109</v>
      </c>
      <c r="R200" s="156">
        <v>34719</v>
      </c>
      <c r="S200" s="156">
        <v>220364494016</v>
      </c>
      <c r="T200" s="156">
        <v>1325</v>
      </c>
      <c r="U200" s="156">
        <v>34170657656</v>
      </c>
      <c r="V200" s="156">
        <v>64460</v>
      </c>
      <c r="W200" s="234">
        <v>267131911372</v>
      </c>
    </row>
    <row r="201" spans="11:23" ht="14.25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1:23" ht="14.2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1:23" ht="14.25"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1:23" ht="14.25"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1:23" ht="14.25"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1:23" ht="14.25"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1:23" ht="14.25"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1:23" ht="14.2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1:23" ht="14.25"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1:23" ht="14.25"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1:23" ht="14.2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1:23" ht="14.2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1:23" ht="14.25"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1:23" ht="14.25"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1:23" ht="14.25"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1:23" ht="14.25"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4:23" ht="14.25">
      <c r="D217" s="69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1:23" ht="14.25"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1:23" ht="14.25"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1:23" ht="14.2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1:23" ht="14.2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1:23" ht="14.2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1:23" ht="14.2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1:23" ht="14.2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1:23" ht="14.2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1:23" ht="14.2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1:23" ht="14.2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1:23" ht="14.2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1:23" ht="14.2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1:23" ht="14.2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1:23" ht="14.2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1:23" ht="14.2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1:23" ht="14.2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1:23" ht="14.2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1:23" ht="14.2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1:23" ht="14.2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1:23" ht="14.2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1:23" ht="14.2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1:23" ht="14.2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1:23" ht="14.2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1:23" ht="14.2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1:23" ht="14.2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1:23" ht="14.2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1:23" ht="14.2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1:23" ht="14.2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1:23" ht="14.2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1:23" ht="14.2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1:23" ht="14.25"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1:23" ht="14.25"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1:23" ht="14.25"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1:23" ht="14.25"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1:23" ht="14.2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1:23" ht="14.25"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1:23" ht="14.25"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1:23" ht="14.25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1:23" ht="14.2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1:23" ht="14.25"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1:23" ht="14.25"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1:23" ht="14.25"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1:23" ht="14.25"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1:23" ht="14.2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1:23" ht="14.25"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1:23" ht="14.25"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1:23" ht="14.25"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1:23" ht="14.25"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1:23" ht="14.25"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1:23" ht="14.2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1:23" ht="14.25"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1:23" ht="14.25"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1:23" ht="14.2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1:23" ht="14.25"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1:23" ht="14.25"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1:23" ht="14.25"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1:23" ht="14.25"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1:23" ht="14.2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1:23" ht="14.25"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1:23" ht="14.25"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1:23" ht="14.25"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1:23" ht="14.25"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1:23" ht="14.2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1:23" ht="14.2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1:23" ht="14.25"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1:23" ht="14.25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1:23" ht="14.25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1:23" ht="14.25"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1:23" ht="14.25"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1:23" ht="14.25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1:23" ht="14.25"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1:23" ht="14.2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1:23" ht="14.2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1:23" ht="14.2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1:23" ht="14.2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1:23" ht="14.25"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1:23" ht="14.25"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1:23" ht="14.25"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1:23" ht="14.25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1:23" ht="14.2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1:23" ht="14.25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1:23" ht="14.25"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1:23" ht="14.25"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1:23" ht="14.25"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1:23" ht="14.25"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1:23" ht="14.25"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1:23" ht="14.25"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1:23" ht="14.25"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1:23" ht="14.25"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1:23" ht="14.25"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1:23" ht="14.25"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1:23" ht="14.25"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1:23" ht="14.25"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1:23" ht="14.25"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1:23" ht="14.25"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1:23" ht="14.25"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1:23" ht="14.25"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1:23" ht="14.25"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1:23" ht="14.25"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1:23" ht="14.25"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1:23" ht="14.25"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1:23" ht="14.25"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1:23" ht="14.25"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1:23" ht="14.25"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1:23" ht="14.25"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1:23" ht="14.25"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1:23" ht="14.25"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1:23" ht="14.25"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1:23" ht="14.25"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1:23" ht="14.25"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1:23" ht="14.25"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1:23" ht="14.25"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1:23" ht="14.25"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1:23" ht="14.25"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1:23" ht="14.25"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1:23" ht="14.25"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1:23" ht="14.25"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1:23" ht="14.25"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1:23" ht="14.25"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1:23" ht="14.25"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1:23" ht="14.2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1:23" ht="14.25"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1:23" ht="14.25"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1:23" ht="14.25"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1:23" ht="14.25"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1:23" ht="14.25"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1:23" ht="14.25"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1:23" ht="14.25"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1:23" ht="14.25"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1:23" ht="14.25"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1:23" ht="14.2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1:23" ht="14.25"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1:23" ht="14.25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1:23" ht="14.2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1:23" ht="14.25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1:23" ht="14.25"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1:23" ht="14.25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1:23" ht="14.2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1:23" ht="14.25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1:23" ht="14.2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1:23" ht="14.25"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1:23" ht="14.25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1:23" ht="14.25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1:23" ht="14.25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1:23" ht="14.25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1:23" ht="14.25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1:23" ht="14.25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1:23" ht="14.25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1:23" ht="14.25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1:23" ht="14.25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1:23" ht="14.25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1:23" ht="14.25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1:23" ht="14.25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1:23" ht="14.25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1:23" ht="14.25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1:23" ht="14.25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1:23" ht="14.25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1:23" ht="14.25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1:23" ht="14.25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1:23" ht="14.25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1:23" ht="14.25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1:23" ht="14.25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1:23" ht="14.25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1:23" ht="14.25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1:23" ht="14.25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1:23" ht="14.25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1:23" ht="14.25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1:23" ht="14.25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1:23" ht="14.25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1:23" ht="14.25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1:23" ht="14.25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1:23" ht="14.25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1:23" ht="14.25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1:23" ht="14.25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1:23" ht="14.25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1:23" ht="14.25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1:23" ht="14.25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1:23" ht="14.25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1:23" ht="14.25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1:23" ht="14.25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1:23" ht="14.25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1:23" ht="14.25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1:23" ht="14.25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1:23" ht="14.25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1:23" ht="14.25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1:23" ht="14.25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1:23" ht="14.25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1:23" ht="14.25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1:23" ht="14.25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1:23" ht="14.25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1:23" ht="14.2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1:23" ht="14.25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1:23" ht="14.25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1:23" ht="14.25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1:23" ht="14.25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1:23" ht="14.2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1:23" ht="14.25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1:23" ht="14.25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1:23" ht="14.25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1:23" ht="14.25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1:23" ht="14.2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1:23" ht="14.25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1:23" ht="14.25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1:23" ht="14.25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1:23" ht="14.2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1:23" ht="14.25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1:23" ht="14.25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1:23" ht="14.25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1:23" ht="14.25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1:23" ht="14.25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1:23" ht="14.25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1:23" ht="14.25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1:23" ht="14.25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1:23" ht="14.2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1:23" ht="14.25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1:23" ht="14.25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1:23" ht="14.25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1:23" ht="14.25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1:23" ht="14.25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1:23" ht="14.25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1:23" ht="14.25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1:23" ht="14.25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1:23" ht="14.25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1:23" ht="14.25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1:23" ht="14.25"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1:23" ht="14.25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1:23" ht="14.25"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1:23" ht="14.25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1:23" ht="14.25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1:23" ht="14.25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1:23" ht="14.25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1:23" ht="14.25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1:23" ht="14.25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1:23" ht="14.2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1:23" ht="14.25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1:23" ht="14.2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1:23" ht="14.25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1:23" ht="14.25"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1:23" ht="14.25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1:23" ht="14.25"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1:23" ht="14.25"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1:23" ht="14.25"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1:23" ht="14.25"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1:23" ht="14.25"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1:23" ht="14.25"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1:23" ht="14.25"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1:23" ht="14.25"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1:23" ht="14.25"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1:23" ht="14.25"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1:23" ht="14.25"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1:23" ht="14.25"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1:23" ht="14.25"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1:23" ht="14.25"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1:23" ht="14.25"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1:23" ht="14.25"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1:23" ht="14.25"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1:23" ht="14.25"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1:23" ht="14.25"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1:23" ht="14.25"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1:23" ht="14.25"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1:23" ht="14.25"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1:23" ht="14.25"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1:23" ht="14.25"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1:23" ht="14.25"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1:23" ht="14.25"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1:23" ht="14.25"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1:23" ht="14.25"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1:23" ht="14.25"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1:23" ht="14.25"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1:23" ht="14.25"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1:23" ht="14.25"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1:23" ht="14.25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1:23" ht="14.25"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1:23" ht="14.25"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1:23" ht="14.25"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1:23" ht="14.25"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1:23" ht="14.25"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1:23" ht="14.25"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1:23" ht="14.25"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1:23" ht="14.25"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1:23" ht="14.25"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1:23" ht="14.25"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1:23" ht="14.25"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1:23" ht="14.25"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1:23" ht="14.25"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1:23" ht="14.25"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1:23" ht="14.25"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1:23" ht="14.25"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1:23" ht="14.25"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1:23" ht="14.25"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1:23" ht="14.25"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1:23" ht="14.25"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1:23" ht="14.25"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1:23" ht="14.25"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1:23" ht="14.25"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1:23" ht="14.25"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1:23" ht="14.25"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1:23" ht="14.25"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1:23" ht="14.25"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1:23" ht="14.25"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1:23" ht="14.25"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1:23" ht="14.25"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1:23" ht="14.25"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1:23" ht="14.25"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1:23" ht="14.25"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1:23" ht="14.25"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1:23" ht="14.25"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1:23" ht="14.25"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1:23" ht="14.25"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1:23" ht="14.25"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1:23" ht="14.25"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1:23" ht="14.25"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1:23" ht="14.25"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1:23" ht="14.25"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1:23" ht="14.25"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1:23" ht="14.25"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1:23" ht="14.25"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1:23" ht="14.25"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1:23" ht="14.25"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1:23" ht="14.25"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1:23" ht="14.25"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1:23" ht="14.25"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1:23" ht="14.25"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1:23" ht="14.25"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1:23" ht="14.25"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1:23" ht="14.25"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1:23" ht="14.25"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1:23" ht="14.25"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1:23" ht="14.25"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1:23" ht="14.25"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1:23" ht="14.25"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1:23" ht="14.25"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1:23" ht="14.25"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1:23" ht="14.25"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1:23" ht="14.25"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1:23" ht="14.25"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1:23" ht="14.25"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1:23" ht="14.25"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1:23" ht="14.25"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1:23" ht="14.25"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1:23" ht="14.25"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1:23" ht="14.25"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1:23" ht="14.25"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1:23" ht="14.25"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1:23" ht="14.25"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1:23" ht="14.25"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1:23" ht="14.25"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1:23" ht="14.25"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1:23" ht="14.25"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1:23" ht="14.25"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1:23" ht="14.25"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1:23" ht="14.25"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1:23" ht="14.25"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1:23" ht="14.25"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1:23" ht="14.25"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1:23" ht="14.25"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1:23" ht="14.25"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1:23" ht="14.25"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1:23" ht="14.25"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1:23" ht="14.25"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1:23" ht="14.25"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1:23" ht="14.25"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1:23" ht="14.25"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1:23" ht="14.25"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1:23" ht="14.25"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1:23" ht="14.25"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1:23" ht="14.25"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1:23" ht="14.25"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1:23" ht="14.25"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1:23" ht="14.25"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1:23" ht="14.25"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1:23" ht="14.25"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1:23" ht="14.25"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1:23" ht="14.25"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1:23" ht="14.25"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1:23" ht="14.25"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1:23" ht="14.25"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1:23" ht="14.25"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1:23" ht="14.25"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1:23" ht="14.25"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1:23" ht="14.25"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1:23" ht="14.25"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1:23" ht="14.25"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1:23" ht="14.25"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1:23" ht="14.25"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1:23" ht="14.25"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1:23" ht="14.25"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1:23" ht="14.25"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1:23" ht="14.25"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1:23" ht="14.25"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1:23" ht="14.25"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1:23" ht="14.25"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1:23" ht="14.25"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1:23" ht="14.25"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1:23" ht="14.25"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1:23" ht="14.25"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1:23" ht="14.25"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1:23" ht="14.25"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1:23" ht="14.25"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1:23" ht="14.25"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1:23" ht="14.25"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1:23" ht="14.25"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1:23" ht="14.25"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1:23" ht="14.25"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1:23" ht="14.25"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1:23" ht="14.25"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1:23" ht="14.25"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1:23" ht="14.25"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1:23" ht="14.25"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1:23" ht="14.25"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1:23" ht="14.25"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1:23" ht="14.25"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1:23" ht="14.25"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1:23" ht="14.25"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1:23" ht="14.25"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1:23" ht="14.25"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1:23" ht="14.25"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1:23" ht="14.25"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1:23" ht="14.25"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1:23" ht="14.2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1:23" ht="14.25"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1:23" ht="14.25"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1:23" ht="14.25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1:23" ht="14.2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1:23" ht="14.25"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1:23" ht="14.25"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1:23" ht="14.25"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1:23" ht="14.25"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1:23" ht="14.25"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1:23" ht="14.25"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1:23" ht="14.25"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1:23" ht="14.25"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1:23" ht="14.2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1:23" ht="14.25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1:23" ht="14.25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1:23" ht="14.25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1:23" ht="14.25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1:23" ht="14.25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1:23" ht="14.25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1:23" ht="14.25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1:23" ht="14.25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1:23" ht="14.25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1:23" ht="14.25"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1:23" ht="14.25"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1:23" ht="14.25"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1:23" ht="14.25"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1:23" ht="14.25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1:23" ht="14.25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1:23" ht="14.25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1:23" ht="14.25"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1:23" ht="14.25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1:23" ht="14.25"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1:23" ht="14.2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1:23" ht="14.25"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1:23" ht="14.2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1:23" ht="14.25"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1:23" ht="14.25"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1:23" ht="14.25"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1:23" ht="14.25"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1:23" ht="14.25"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1:23" ht="14.25"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1:23" ht="14.25"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1:23" ht="14.25"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1:23" ht="14.25"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1:23" ht="14.25"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1:23" ht="14.25"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1:23" ht="14.25"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1:23" ht="14.25"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1:23" ht="14.25"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1:23" ht="14.25"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1:23" ht="14.25"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1:23" ht="14.25"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1:23" ht="14.25"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1:23" ht="14.25"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1:23" ht="14.25"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1:23" ht="14.25"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1:23" ht="14.25"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1:23" ht="14.25"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1:23" ht="14.25"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1:23" ht="14.25"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1:23" ht="14.25"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1:23" ht="14.25"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1:23" ht="14.25"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1:23" ht="14.25"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1:23" ht="14.25"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1:23" ht="14.25"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1:23" ht="14.25"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1:23" ht="14.25"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1:23" ht="14.25"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1:23" ht="14.25"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1:23" ht="14.25"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1:23" ht="14.25"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1:23" ht="14.25"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1:23" ht="14.25"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1:23" ht="14.25"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1:23" ht="14.25"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1:23" ht="14.25"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1:23" ht="14.25"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1:23" ht="14.25"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1:23" ht="14.25"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1:23" ht="14.25"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1:23" ht="14.25"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1:23" ht="14.25"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1:23" ht="14.25"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1:23" ht="14.25"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1:23" ht="14.25"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1:23" ht="14.25"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1:23" ht="14.25"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1:23" ht="14.25"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1:23" ht="14.25"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1:23" ht="14.25"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1:23" ht="14.25"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1:23" ht="14.25"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1:23" ht="14.25"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1:23" ht="14.25"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1:23" ht="14.25"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1:23" ht="14.25"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1:23" ht="14.25"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1:23" ht="14.25"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1:23" ht="14.25"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1:23" ht="14.25"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1:23" ht="14.25"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1:23" ht="14.25"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1:23" ht="14.25"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1:23" ht="14.25"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1:23" ht="14.25"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1:23" ht="14.25"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1:23" ht="14.25"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1:23" ht="14.25"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1:23" ht="14.25"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1:23" ht="14.25"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1:23" ht="14.25"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1:23" ht="14.25"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1:23" ht="14.25"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1:23" ht="14.25"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1:23" ht="14.25"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1:23" ht="14.25"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1:23" ht="14.25"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1:23" ht="14.25"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1:23" ht="14.25"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1:23" ht="14.25"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1:23" ht="14.25"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1:23" ht="14.25"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1:23" ht="14.25"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1:23" ht="14.25"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1:23" ht="14.25"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1:23" ht="14.25"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1:23" ht="14.25"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1:23" ht="14.25"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1:23" ht="14.25"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1:23" ht="14.25"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1:23" ht="14.25"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1:23" ht="14.25"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1:23" ht="14.25"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1:23" ht="14.25"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1:23" ht="14.25"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1:23" ht="14.25"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1:23" ht="14.25"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1:23" ht="14.25"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1:23" ht="14.25"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1:23" ht="14.25"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1:23" ht="14.25"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1:23" ht="14.25"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1:23" ht="14.25"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1:23" ht="14.25"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1:23" ht="14.25"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1:23" ht="14.25"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1:23" ht="14.25"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1:23" ht="14.25"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1:23" ht="14.25"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1:23" ht="14.25"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1:23" ht="14.25"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1:23" ht="14.25"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1:23" ht="14.25"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1:23" ht="14.25"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1:23" ht="14.25"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1:23" ht="14.25"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1:23" ht="14.25"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1:23" ht="14.25"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1:23" ht="14.25"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1:23" ht="14.25"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1:23" ht="14.25"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1:23" ht="14.25"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1:23" ht="14.25"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1:23" ht="14.25"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1:23" ht="14.25"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1:23" ht="14.25"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1:23" ht="14.25"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1:23" ht="14.25"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1:23" ht="14.25"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1:23" ht="14.25"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1:23" ht="14.25"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1:23" ht="14.25"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1:23" ht="14.25"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1:23" ht="14.25"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1:23" ht="14.25"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1:23" ht="14.25"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1:23" ht="14.25"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1:23" ht="14.25"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1:23" ht="14.25"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1:23" ht="14.25"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1:23" ht="14.25"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1:23" ht="14.25"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1:23" ht="14.25"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1:23" ht="14.25"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1:23" ht="14.25"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1:23" ht="14.25"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1:23" ht="14.25"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1:23" ht="14.25"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1:23" ht="14.25"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1:23" ht="14.25"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1:23" ht="14.25"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1:23" ht="14.25"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1:23" ht="14.25"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1:23" ht="14.25"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1:23" ht="14.25"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1:23" ht="14.25"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1:23" ht="14.25"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1:23" ht="14.25"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1:23" ht="14.25"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1:23" ht="14.25"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1:23" ht="14.25"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1:23" ht="14.25"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1:23" ht="14.25"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1:23" ht="14.25"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1:23" ht="14.25"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1:23" ht="14.25"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1:23" ht="14.25"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1:23" ht="14.25"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1:23" ht="14.25"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1:23" ht="14.25"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1:23" ht="14.25"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1:23" ht="14.25"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1:23" ht="14.25"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1:23" ht="14.25"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1:23" ht="14.25"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1:23" ht="14.25"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1:23" ht="14.25"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1:23" ht="14.25"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1:23" ht="14.25"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1:23" ht="14.25"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1:23" ht="14.25"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1:23" ht="14.25"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1:23" ht="14.25"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1:23" ht="14.25"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1:23" ht="14.25"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1:23" ht="14.25"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1:23" ht="14.25"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1:23" ht="14.25"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1:23" ht="14.25"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1:23" ht="14.25"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1:23" ht="14.25"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1:23" ht="14.25"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1:23" ht="14.25"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1:23" ht="14.25"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1:23" ht="14.25"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1:23" ht="14.25"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1:23" ht="14.25"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1:23" ht="14.25"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1:23" ht="14.25"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1:23" ht="14.25"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1:23" ht="14.25"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1:23" ht="14.25"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1:23" ht="14.25"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1:23" ht="14.25"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1:23" ht="14.25"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1:23" ht="14.25"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1:23" ht="14.25"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1:23" ht="14.25"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1:23" ht="14.25"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1:23" ht="14.25"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1:23" ht="14.25"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1:23" ht="14.25"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1:23" ht="14.25"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1:23" ht="14.25"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1:23" ht="14.25"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1:23" ht="14.25"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1:23" ht="14.25"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1:23" ht="14.25"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1:23" ht="14.25"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1:23" ht="14.25"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1:23" ht="14.25"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1:23" ht="14.25"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1:23" ht="14.25"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1:23" ht="14.25"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1:23" ht="14.25"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1:23" ht="14.25"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1:23" ht="14.25"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1:23" ht="14.25"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1:23" ht="14.25"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1:23" ht="14.25"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1:23" ht="14.25"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1:23" ht="14.25"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1:23" ht="14.25"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1:23" ht="14.25"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1:23" ht="14.25"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1:23" ht="14.25"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1:23" ht="14.25"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1:23" ht="14.25"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1:23" ht="14.25"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1:23" ht="14.25"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1:23" ht="14.25"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1:23" ht="14.25"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1:23" ht="14.25"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1:23" ht="14.25"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1:23" ht="14.25"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1:23" ht="14.25"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1:23" ht="14.25"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1:23" ht="14.25"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1:23" ht="14.25"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1:23" ht="14.25"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1:23" ht="14.25"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1:23" ht="14.25"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1:23" ht="14.25"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1:23" ht="14.25"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1:23" ht="14.25"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1:23" ht="14.25"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1:23" ht="14.25"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1:23" ht="14.25"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1:23" ht="14.25"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1:23" ht="14.25"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1:23" ht="14.25"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1:23" ht="14.25"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1:23" ht="14.25"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1:23" ht="14.25"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1:23" ht="14.25"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1:23" ht="14.25"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1:23" ht="14.25"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1:23" ht="14.25"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1:23" ht="14.25"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1:23" ht="14.25"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1:23" ht="14.25"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1:23" ht="14.25"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1:23" ht="14.25"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1:23" ht="14.25"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1:23" ht="14.25"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1:23" ht="14.25"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1:23" ht="14.25"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1:23" ht="14.25"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1:23" ht="14.25"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1:23" ht="14.25"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1:23" ht="14.25"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1:23" ht="14.25"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1:23" ht="14.25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1:23" ht="14.25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1:23" ht="14.25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1:23" ht="14.25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1:23" ht="14.2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1:23" ht="14.25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1:23" ht="14.25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1:23" ht="14.25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1:23" ht="14.25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1:23" ht="14.25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1:23" ht="14.25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1:23" ht="14.25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1:23" ht="14.25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1:23" ht="14.25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1:23" ht="14.25"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1:23" ht="14.25"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1:23" ht="14.25"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1:23" ht="14.25"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1:23" ht="14.25"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1:23" ht="14.25"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1:23" ht="14.25"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1:23" ht="14.25"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1:23" ht="14.25"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1:23" ht="14.25"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1:23" ht="14.25"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1:23" ht="14.25"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1:23" ht="14.25"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1:23" ht="14.25"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1:23" ht="14.25"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1:23" ht="14.25"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1:23" ht="14.25"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1:23" ht="14.25"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1:23" ht="14.25"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1:23" ht="14.25"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1:23" ht="14.25"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1:23" ht="14.25"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1:23" ht="14.25"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1:23" ht="14.25"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1:23" ht="14.25"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1:23" ht="14.25"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1:23" ht="14.25"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1:23" ht="14.25"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1:23" ht="14.25"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1:23" ht="14.25"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1:23" ht="14.25"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1:23" ht="14.25"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1:23" ht="14.25"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1:23" ht="14.25"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1:23" ht="14.25"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1:23" ht="14.25"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1:23" ht="14.25"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1:23" ht="14.25"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1:23" ht="14.25"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1:23" ht="14.25"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1:23" ht="14.25"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1:23" ht="14.25"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1:23" ht="14.25"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1:23" ht="14.25"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1:23" ht="14.25"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1:23" ht="14.25"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1:23" ht="14.25"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1:23" ht="14.25"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1:23" ht="14.25"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1:23" ht="14.25"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1:23" ht="14.25"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1:23" ht="14.25"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1:23" ht="14.25"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1:23" ht="14.25"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1:23" ht="14.25"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1:23" ht="14.25"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1:23" ht="14.25"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1:23" ht="14.25"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1:23" ht="14.25"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1:23" ht="14.25"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1:23" ht="14.25"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1:23" ht="14.25"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1:23" ht="14.25"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1:23" ht="14.25"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1:23" ht="14.25"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1:23" ht="14.25"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1:23" ht="14.25"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1:23" ht="14.25"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1:23" ht="14.25"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1:23" ht="14.25"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1:23" ht="14.25"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1:23" ht="14.25"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1:23" ht="14.25"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1:23" ht="14.25"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1:23" ht="14.25"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1:23" ht="14.25"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spans="11:23" ht="14.25"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spans="11:23" ht="14.25"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spans="11:23" ht="14.25"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</sheetData>
  <sheetProtection/>
  <mergeCells count="75">
    <mergeCell ref="I1:I2"/>
    <mergeCell ref="AD1:AD2"/>
    <mergeCell ref="K1:K2"/>
    <mergeCell ref="N1:O1"/>
    <mergeCell ref="P1:Q1"/>
    <mergeCell ref="J1:J2"/>
    <mergeCell ref="A200:B200"/>
    <mergeCell ref="A14:A16"/>
    <mergeCell ref="A146:A148"/>
    <mergeCell ref="A161:A165"/>
    <mergeCell ref="A154:A157"/>
    <mergeCell ref="A25:A29"/>
    <mergeCell ref="A40:A42"/>
    <mergeCell ref="A135:A137"/>
    <mergeCell ref="A190:A194"/>
    <mergeCell ref="A96:A98"/>
    <mergeCell ref="H1:H2"/>
    <mergeCell ref="AS1:AT1"/>
    <mergeCell ref="Y1:Y2"/>
    <mergeCell ref="Z1:AA1"/>
    <mergeCell ref="AC1:AC2"/>
    <mergeCell ref="AO1:AP1"/>
    <mergeCell ref="L1:M1"/>
    <mergeCell ref="AI1:AJ1"/>
    <mergeCell ref="AH1:AH2"/>
    <mergeCell ref="AQ1:AR1"/>
    <mergeCell ref="AM1:AN1"/>
    <mergeCell ref="R1:S1"/>
    <mergeCell ref="AF1:AF2"/>
    <mergeCell ref="T1:U1"/>
    <mergeCell ref="V1:W1"/>
    <mergeCell ref="AK1:AL1"/>
    <mergeCell ref="AE1:AE2"/>
    <mergeCell ref="AG1:AG2"/>
    <mergeCell ref="A17:A21"/>
    <mergeCell ref="F1:F2"/>
    <mergeCell ref="A122:A126"/>
    <mergeCell ref="A112:A116"/>
    <mergeCell ref="A53:A55"/>
    <mergeCell ref="A1:A2"/>
    <mergeCell ref="A81:A84"/>
    <mergeCell ref="A48:A52"/>
    <mergeCell ref="G1:G2"/>
    <mergeCell ref="C1:E1"/>
    <mergeCell ref="A4:A8"/>
    <mergeCell ref="A9:A13"/>
    <mergeCell ref="A149:A150"/>
    <mergeCell ref="A117:A121"/>
    <mergeCell ref="A141:A142"/>
    <mergeCell ref="A151:A152"/>
    <mergeCell ref="A103:A105"/>
    <mergeCell ref="A85:A88"/>
    <mergeCell ref="A89:A92"/>
    <mergeCell ref="A93:A95"/>
    <mergeCell ref="A99:A102"/>
    <mergeCell ref="A77:A80"/>
    <mergeCell ref="A179:A182"/>
    <mergeCell ref="A35:A39"/>
    <mergeCell ref="A187:A189"/>
    <mergeCell ref="A138:A140"/>
    <mergeCell ref="A127:A131"/>
    <mergeCell ref="A106:A110"/>
    <mergeCell ref="A143:A145"/>
    <mergeCell ref="A132:A134"/>
    <mergeCell ref="A158:A160"/>
    <mergeCell ref="A195:A199"/>
    <mergeCell ref="A73:A76"/>
    <mergeCell ref="A22:A24"/>
    <mergeCell ref="A68:A72"/>
    <mergeCell ref="A166:A168"/>
    <mergeCell ref="A169:A171"/>
    <mergeCell ref="A172:A174"/>
    <mergeCell ref="A175:A177"/>
    <mergeCell ref="A30:A34"/>
    <mergeCell ref="A43:A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16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" sqref="C3:P17"/>
    </sheetView>
  </sheetViews>
  <sheetFormatPr defaultColWidth="9.140625" defaultRowHeight="15"/>
  <cols>
    <col min="1" max="1" width="38.00390625" style="378" customWidth="1"/>
    <col min="2" max="2" width="16.8515625" style="378" customWidth="1"/>
    <col min="3" max="3" width="15.57421875" style="378" customWidth="1"/>
    <col min="4" max="4" width="15.28125" style="378" customWidth="1"/>
    <col min="5" max="5" width="12.421875" style="378" customWidth="1"/>
    <col min="6" max="8" width="9.140625" style="378" customWidth="1"/>
    <col min="9" max="9" width="9.421875" style="378" customWidth="1"/>
    <col min="10" max="10" width="13.8515625" style="378" customWidth="1"/>
    <col min="11" max="11" width="9.421875" style="378" customWidth="1"/>
    <col min="12" max="12" width="24.57421875" style="378" customWidth="1"/>
    <col min="13" max="13" width="9.421875" style="378" customWidth="1"/>
    <col min="14" max="14" width="14.8515625" style="378" customWidth="1"/>
    <col min="15" max="15" width="9.421875" style="378" customWidth="1"/>
    <col min="16" max="16" width="14.57421875" style="378" customWidth="1"/>
    <col min="17" max="17" width="15.140625" style="378" customWidth="1"/>
    <col min="18" max="18" width="13.57421875" style="378" customWidth="1"/>
    <col min="19" max="19" width="16.28125" style="378" customWidth="1"/>
    <col min="20" max="20" width="14.7109375" style="378" customWidth="1"/>
    <col min="21" max="21" width="9.140625" style="378" customWidth="1"/>
    <col min="22" max="22" width="13.8515625" style="378" customWidth="1"/>
    <col min="23" max="16384" width="9.140625" style="378" customWidth="1"/>
  </cols>
  <sheetData>
    <row r="1" spans="1:16" ht="15.75" customHeight="1">
      <c r="A1" s="839" t="s">
        <v>226</v>
      </c>
      <c r="B1" s="565"/>
      <c r="C1" s="841" t="s">
        <v>1</v>
      </c>
      <c r="D1" s="842"/>
      <c r="E1" s="835" t="s">
        <v>100</v>
      </c>
      <c r="F1" s="835" t="s">
        <v>3</v>
      </c>
      <c r="G1" s="835" t="s">
        <v>4</v>
      </c>
      <c r="H1" s="835" t="s">
        <v>5</v>
      </c>
      <c r="I1" s="843" t="s">
        <v>6</v>
      </c>
      <c r="J1" s="843"/>
      <c r="K1" s="843" t="s">
        <v>7</v>
      </c>
      <c r="L1" s="843"/>
      <c r="M1" s="843" t="s">
        <v>8</v>
      </c>
      <c r="N1" s="843"/>
      <c r="O1" s="843" t="s">
        <v>97</v>
      </c>
      <c r="P1" s="844"/>
    </row>
    <row r="2" spans="1:16" ht="37.5" customHeight="1" thickBot="1">
      <c r="A2" s="840"/>
      <c r="B2" s="566" t="s">
        <v>69</v>
      </c>
      <c r="C2" s="78" t="s">
        <v>101</v>
      </c>
      <c r="D2" s="79" t="s">
        <v>10</v>
      </c>
      <c r="E2" s="836"/>
      <c r="F2" s="836"/>
      <c r="G2" s="836"/>
      <c r="H2" s="836"/>
      <c r="I2" s="79" t="s">
        <v>12</v>
      </c>
      <c r="J2" s="79" t="s">
        <v>13</v>
      </c>
      <c r="K2" s="79" t="s">
        <v>12</v>
      </c>
      <c r="L2" s="79" t="s">
        <v>14</v>
      </c>
      <c r="M2" s="79" t="s">
        <v>12</v>
      </c>
      <c r="N2" s="79" t="s">
        <v>14</v>
      </c>
      <c r="O2" s="79" t="s">
        <v>12</v>
      </c>
      <c r="P2" s="80" t="s">
        <v>15</v>
      </c>
    </row>
    <row r="3" spans="1:16" ht="16.5" thickBot="1">
      <c r="A3" s="188" t="s">
        <v>195</v>
      </c>
      <c r="B3" s="567"/>
      <c r="C3" s="19">
        <v>78</v>
      </c>
      <c r="D3" s="3">
        <v>5327361605</v>
      </c>
      <c r="E3" s="3">
        <v>0</v>
      </c>
      <c r="F3" s="3">
        <v>13</v>
      </c>
      <c r="G3" s="3">
        <v>0</v>
      </c>
      <c r="H3" s="3">
        <v>0</v>
      </c>
      <c r="I3" s="3">
        <v>65</v>
      </c>
      <c r="J3" s="3">
        <v>3667629168</v>
      </c>
      <c r="K3" s="3">
        <v>62</v>
      </c>
      <c r="L3" s="3">
        <v>1228110384</v>
      </c>
      <c r="M3" s="3">
        <v>42</v>
      </c>
      <c r="N3" s="3">
        <v>619054395</v>
      </c>
      <c r="O3" s="3">
        <v>42</v>
      </c>
      <c r="P3" s="89">
        <v>616972360</v>
      </c>
    </row>
    <row r="4" spans="1:16" ht="15.75">
      <c r="A4" s="837" t="s">
        <v>113</v>
      </c>
      <c r="B4" s="570">
        <v>2009</v>
      </c>
      <c r="C4" s="32">
        <v>75</v>
      </c>
      <c r="D4" s="30">
        <v>5175385894</v>
      </c>
      <c r="E4" s="30">
        <v>0</v>
      </c>
      <c r="F4" s="30">
        <v>13</v>
      </c>
      <c r="G4" s="30">
        <v>0</v>
      </c>
      <c r="H4" s="30">
        <v>0</v>
      </c>
      <c r="I4" s="30">
        <v>62</v>
      </c>
      <c r="J4" s="30">
        <v>3517466215</v>
      </c>
      <c r="K4" s="30">
        <v>20</v>
      </c>
      <c r="L4" s="30">
        <v>325577143</v>
      </c>
      <c r="M4" s="30">
        <v>0</v>
      </c>
      <c r="N4" s="30">
        <v>0</v>
      </c>
      <c r="O4" s="30">
        <v>0</v>
      </c>
      <c r="P4" s="165">
        <v>0</v>
      </c>
    </row>
    <row r="5" spans="1:16" ht="15.75">
      <c r="A5" s="838"/>
      <c r="B5" s="568">
        <v>2010</v>
      </c>
      <c r="C5" s="277">
        <v>0</v>
      </c>
      <c r="D5" s="364">
        <v>0</v>
      </c>
      <c r="E5" s="364">
        <v>0</v>
      </c>
      <c r="F5" s="364">
        <v>0</v>
      </c>
      <c r="G5" s="364">
        <v>0</v>
      </c>
      <c r="H5" s="364">
        <v>0</v>
      </c>
      <c r="I5" s="364">
        <v>0</v>
      </c>
      <c r="J5" s="364">
        <v>0</v>
      </c>
      <c r="K5" s="364">
        <v>40</v>
      </c>
      <c r="L5" s="364">
        <v>891085062</v>
      </c>
      <c r="M5" s="364">
        <v>41</v>
      </c>
      <c r="N5" s="364">
        <v>607813817</v>
      </c>
      <c r="O5" s="364">
        <v>41</v>
      </c>
      <c r="P5" s="564">
        <v>607813817</v>
      </c>
    </row>
    <row r="6" spans="1:16" ht="15.75" customHeight="1" thickBot="1">
      <c r="A6" s="833" t="s">
        <v>71</v>
      </c>
      <c r="B6" s="834"/>
      <c r="C6" s="638">
        <v>75</v>
      </c>
      <c r="D6" s="639">
        <v>5175385894</v>
      </c>
      <c r="E6" s="639">
        <v>0</v>
      </c>
      <c r="F6" s="639">
        <v>13</v>
      </c>
      <c r="G6" s="639">
        <v>0</v>
      </c>
      <c r="H6" s="639">
        <v>0</v>
      </c>
      <c r="I6" s="639">
        <v>62</v>
      </c>
      <c r="J6" s="639">
        <v>3517466215</v>
      </c>
      <c r="K6" s="639">
        <v>60</v>
      </c>
      <c r="L6" s="639">
        <v>1216662205</v>
      </c>
      <c r="M6" s="639">
        <v>41</v>
      </c>
      <c r="N6" s="639">
        <v>607813817</v>
      </c>
      <c r="O6" s="639">
        <v>41</v>
      </c>
      <c r="P6" s="640">
        <v>607813817</v>
      </c>
    </row>
    <row r="7" spans="1:16" ht="15.75">
      <c r="A7" s="837" t="s">
        <v>98</v>
      </c>
      <c r="B7" s="570">
        <v>2009</v>
      </c>
      <c r="C7" s="32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165">
        <v>0</v>
      </c>
    </row>
    <row r="8" spans="1:16" ht="15.75">
      <c r="A8" s="838"/>
      <c r="B8" s="568">
        <v>2010</v>
      </c>
      <c r="C8" s="33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198">
        <v>0</v>
      </c>
    </row>
    <row r="9" spans="1:16" ht="15.75" customHeight="1" thickBot="1">
      <c r="A9" s="833" t="s">
        <v>71</v>
      </c>
      <c r="B9" s="834"/>
      <c r="C9" s="641">
        <v>0</v>
      </c>
      <c r="D9" s="642">
        <v>0</v>
      </c>
      <c r="E9" s="642">
        <v>0</v>
      </c>
      <c r="F9" s="642">
        <v>0</v>
      </c>
      <c r="G9" s="642">
        <v>0</v>
      </c>
      <c r="H9" s="642">
        <v>0</v>
      </c>
      <c r="I9" s="642">
        <v>0</v>
      </c>
      <c r="J9" s="642">
        <v>0</v>
      </c>
      <c r="K9" s="642">
        <v>0</v>
      </c>
      <c r="L9" s="642">
        <v>0</v>
      </c>
      <c r="M9" s="642">
        <v>0</v>
      </c>
      <c r="N9" s="642">
        <v>0</v>
      </c>
      <c r="O9" s="642">
        <v>0</v>
      </c>
      <c r="P9" s="643">
        <v>0</v>
      </c>
    </row>
    <row r="10" spans="1:16" ht="15.75">
      <c r="A10" s="837" t="s">
        <v>99</v>
      </c>
      <c r="B10" s="570">
        <v>2009</v>
      </c>
      <c r="C10" s="32">
        <v>3</v>
      </c>
      <c r="D10" s="30">
        <v>151975711</v>
      </c>
      <c r="E10" s="30">
        <v>0</v>
      </c>
      <c r="F10" s="30">
        <v>0</v>
      </c>
      <c r="G10" s="30">
        <v>0</v>
      </c>
      <c r="H10" s="30">
        <v>0</v>
      </c>
      <c r="I10" s="30">
        <v>3</v>
      </c>
      <c r="J10" s="30">
        <v>150162953</v>
      </c>
      <c r="K10" s="30">
        <v>1</v>
      </c>
      <c r="L10" s="30">
        <v>11240579</v>
      </c>
      <c r="M10" s="30">
        <v>0</v>
      </c>
      <c r="N10" s="30">
        <v>0</v>
      </c>
      <c r="O10" s="30">
        <v>0</v>
      </c>
      <c r="P10" s="165">
        <v>0</v>
      </c>
    </row>
    <row r="11" spans="1:16" ht="15.75">
      <c r="A11" s="838"/>
      <c r="B11" s="568">
        <v>2010</v>
      </c>
      <c r="C11" s="100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1</v>
      </c>
      <c r="L11" s="102">
        <v>207600</v>
      </c>
      <c r="M11" s="102">
        <v>1</v>
      </c>
      <c r="N11" s="102">
        <v>11240578</v>
      </c>
      <c r="O11" s="102">
        <v>1</v>
      </c>
      <c r="P11" s="517">
        <v>9158543</v>
      </c>
    </row>
    <row r="12" spans="1:16" ht="16.5" thickBot="1">
      <c r="A12" s="833" t="s">
        <v>71</v>
      </c>
      <c r="B12" s="834"/>
      <c r="C12" s="641">
        <v>3</v>
      </c>
      <c r="D12" s="642">
        <v>151975711</v>
      </c>
      <c r="E12" s="642">
        <v>0</v>
      </c>
      <c r="F12" s="642">
        <v>0</v>
      </c>
      <c r="G12" s="642">
        <v>0</v>
      </c>
      <c r="H12" s="642">
        <v>0</v>
      </c>
      <c r="I12" s="642">
        <v>3</v>
      </c>
      <c r="J12" s="642">
        <v>150162953</v>
      </c>
      <c r="K12" s="642">
        <v>2</v>
      </c>
      <c r="L12" s="642">
        <v>11448179</v>
      </c>
      <c r="M12" s="642">
        <v>1</v>
      </c>
      <c r="N12" s="642">
        <v>11240578</v>
      </c>
      <c r="O12" s="642">
        <v>1</v>
      </c>
      <c r="P12" s="643">
        <v>9158543</v>
      </c>
    </row>
    <row r="13" spans="1:16" s="504" customFormat="1" ht="16.5" thickBot="1">
      <c r="A13" s="188" t="s">
        <v>196</v>
      </c>
      <c r="B13" s="616"/>
      <c r="C13" s="19">
        <v>13</v>
      </c>
      <c r="D13" s="3">
        <v>146820794</v>
      </c>
      <c r="E13" s="3">
        <v>0</v>
      </c>
      <c r="F13" s="3">
        <v>0</v>
      </c>
      <c r="G13" s="3">
        <v>0</v>
      </c>
      <c r="H13" s="3">
        <v>0</v>
      </c>
      <c r="I13" s="3">
        <v>12</v>
      </c>
      <c r="J13" s="3">
        <v>136820794</v>
      </c>
      <c r="K13" s="3">
        <v>41</v>
      </c>
      <c r="L13" s="3">
        <v>73984059</v>
      </c>
      <c r="M13" s="3">
        <v>40</v>
      </c>
      <c r="N13" s="3">
        <v>72474382</v>
      </c>
      <c r="O13" s="3">
        <v>40</v>
      </c>
      <c r="P13" s="89">
        <v>72474382</v>
      </c>
    </row>
    <row r="14" spans="1:16" ht="16.5" thickBot="1">
      <c r="A14" s="837" t="s">
        <v>106</v>
      </c>
      <c r="B14" s="570">
        <v>2009</v>
      </c>
      <c r="C14" s="19">
        <v>12</v>
      </c>
      <c r="D14" s="3">
        <v>136820794</v>
      </c>
      <c r="E14" s="3">
        <v>0</v>
      </c>
      <c r="F14" s="3">
        <v>0</v>
      </c>
      <c r="G14" s="3">
        <v>0</v>
      </c>
      <c r="H14" s="3">
        <v>0</v>
      </c>
      <c r="I14" s="3">
        <v>12</v>
      </c>
      <c r="J14" s="3">
        <v>136820794</v>
      </c>
      <c r="K14" s="3">
        <v>27</v>
      </c>
      <c r="L14" s="3">
        <v>54180401</v>
      </c>
      <c r="M14" s="3">
        <v>27</v>
      </c>
      <c r="N14" s="3">
        <v>54180401</v>
      </c>
      <c r="O14" s="3">
        <v>27</v>
      </c>
      <c r="P14" s="89">
        <v>54180401</v>
      </c>
    </row>
    <row r="15" spans="1:16" ht="16.5" thickBot="1">
      <c r="A15" s="847"/>
      <c r="B15" s="568">
        <v>2010</v>
      </c>
      <c r="C15" s="638">
        <v>1</v>
      </c>
      <c r="D15" s="639">
        <v>10000000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14</v>
      </c>
      <c r="L15" s="639">
        <v>19803658</v>
      </c>
      <c r="M15" s="639">
        <v>13</v>
      </c>
      <c r="N15" s="639">
        <v>18293981</v>
      </c>
      <c r="O15" s="639">
        <v>13</v>
      </c>
      <c r="P15" s="640">
        <v>18293981</v>
      </c>
    </row>
    <row r="16" spans="1:16" ht="16.5" thickBot="1">
      <c r="A16" s="833" t="s">
        <v>71</v>
      </c>
      <c r="B16" s="834"/>
      <c r="C16" s="638">
        <v>13</v>
      </c>
      <c r="D16" s="639">
        <v>146820794</v>
      </c>
      <c r="E16" s="639">
        <v>0</v>
      </c>
      <c r="F16" s="639">
        <v>0</v>
      </c>
      <c r="G16" s="639">
        <v>0</v>
      </c>
      <c r="H16" s="639">
        <v>0</v>
      </c>
      <c r="I16" s="639">
        <v>12</v>
      </c>
      <c r="J16" s="639">
        <v>136820794</v>
      </c>
      <c r="K16" s="639">
        <v>41</v>
      </c>
      <c r="L16" s="639">
        <v>73984059</v>
      </c>
      <c r="M16" s="639">
        <v>40</v>
      </c>
      <c r="N16" s="639">
        <v>72474382</v>
      </c>
      <c r="O16" s="639">
        <v>40</v>
      </c>
      <c r="P16" s="640">
        <v>72474382</v>
      </c>
    </row>
    <row r="17" spans="1:16" s="653" customFormat="1" ht="16.5" thickBot="1">
      <c r="A17" s="845" t="s">
        <v>71</v>
      </c>
      <c r="B17" s="846"/>
      <c r="C17" s="644">
        <v>91</v>
      </c>
      <c r="D17" s="645">
        <v>5474182399</v>
      </c>
      <c r="E17" s="645">
        <v>0</v>
      </c>
      <c r="F17" s="645">
        <v>13</v>
      </c>
      <c r="G17" s="645">
        <v>0</v>
      </c>
      <c r="H17" s="645">
        <v>0</v>
      </c>
      <c r="I17" s="645">
        <v>77</v>
      </c>
      <c r="J17" s="645">
        <v>3804449962</v>
      </c>
      <c r="K17" s="645">
        <v>103</v>
      </c>
      <c r="L17" s="645">
        <v>1302094443</v>
      </c>
      <c r="M17" s="645">
        <v>82</v>
      </c>
      <c r="N17" s="645">
        <v>691528777</v>
      </c>
      <c r="O17" s="645">
        <v>82</v>
      </c>
      <c r="P17" s="646">
        <v>689446742</v>
      </c>
    </row>
    <row r="19" spans="1:2" ht="15.75" thickBot="1">
      <c r="A19" s="378" t="s">
        <v>181</v>
      </c>
      <c r="B19" s="634">
        <f>Tengelyenkénti_összesítő!L11</f>
        <v>270.9</v>
      </c>
    </row>
    <row r="20" spans="1:18" ht="15.75">
      <c r="A20" s="617" t="s">
        <v>189</v>
      </c>
      <c r="B20" s="618" t="s">
        <v>186</v>
      </c>
      <c r="C20" s="618" t="s">
        <v>183</v>
      </c>
      <c r="D20" s="618" t="s">
        <v>184</v>
      </c>
      <c r="E20" s="619" t="s">
        <v>177</v>
      </c>
      <c r="Q20" s="654"/>
      <c r="R20" s="654"/>
    </row>
    <row r="21" spans="1:18" ht="16.5" thickBot="1">
      <c r="A21" s="621" t="s">
        <v>197</v>
      </c>
      <c r="B21" s="379" t="s">
        <v>185</v>
      </c>
      <c r="C21" s="379" t="s">
        <v>198</v>
      </c>
      <c r="D21" s="379" t="s">
        <v>178</v>
      </c>
      <c r="E21" s="622" t="s">
        <v>185</v>
      </c>
      <c r="Q21" s="654"/>
      <c r="R21" s="654"/>
    </row>
    <row r="22" spans="1:18" s="656" customFormat="1" ht="15.75">
      <c r="A22" s="624" t="s">
        <v>191</v>
      </c>
      <c r="B22" s="655"/>
      <c r="C22" s="647"/>
      <c r="D22" s="648"/>
      <c r="E22" s="649"/>
      <c r="F22" s="615"/>
      <c r="Q22" s="657"/>
      <c r="R22" s="657"/>
    </row>
    <row r="23" spans="1:18" ht="15.75">
      <c r="A23" s="620" t="s">
        <v>190</v>
      </c>
      <c r="B23" s="658">
        <v>32.524903</v>
      </c>
      <c r="C23" s="658">
        <f>J3/B19/1000000</f>
        <v>13.538682790697676</v>
      </c>
      <c r="D23" s="659">
        <f>C23/B23</f>
        <v>0.4162559006155276</v>
      </c>
      <c r="E23" s="660">
        <f>B23-C23</f>
        <v>18.986220209302324</v>
      </c>
      <c r="Q23" s="654"/>
      <c r="R23" s="654"/>
    </row>
    <row r="24" spans="1:18" ht="15.75">
      <c r="A24" s="620" t="s">
        <v>192</v>
      </c>
      <c r="B24" s="658">
        <v>11.992523</v>
      </c>
      <c r="C24" s="658">
        <v>0</v>
      </c>
      <c r="D24" s="659">
        <f>C24/B24</f>
        <v>0</v>
      </c>
      <c r="E24" s="660">
        <f>B24-C24</f>
        <v>11.992523</v>
      </c>
      <c r="Q24" s="654"/>
      <c r="R24" s="654"/>
    </row>
    <row r="25" spans="1:18" ht="15.75">
      <c r="A25" s="620" t="s">
        <v>193</v>
      </c>
      <c r="B25" s="661"/>
      <c r="C25" s="661"/>
      <c r="D25" s="662"/>
      <c r="E25" s="663"/>
      <c r="Q25" s="654"/>
      <c r="R25" s="654"/>
    </row>
    <row r="26" spans="1:18" ht="16.5" thickBot="1">
      <c r="A26" s="625" t="s">
        <v>194</v>
      </c>
      <c r="B26" s="664">
        <v>2.32339</v>
      </c>
      <c r="C26" s="664">
        <f>J13/B19/1000000</f>
        <v>0.5050601476559616</v>
      </c>
      <c r="D26" s="665">
        <f>C26/B26</f>
        <v>0.2173807013269239</v>
      </c>
      <c r="E26" s="666">
        <f>B26-C26</f>
        <v>1.8183298523440383</v>
      </c>
      <c r="Q26" s="654"/>
      <c r="R26" s="654"/>
    </row>
    <row r="27" spans="1:18" ht="16.5" thickBot="1">
      <c r="A27" s="623" t="s">
        <v>70</v>
      </c>
      <c r="B27" s="667">
        <f>SUM(B22:B26)</f>
        <v>46.840816000000004</v>
      </c>
      <c r="C27" s="667">
        <f>SUM(C22:C26)</f>
        <v>14.043742938353638</v>
      </c>
      <c r="D27" s="668">
        <f>C27/B27</f>
        <v>0.2998184945871489</v>
      </c>
      <c r="E27" s="669">
        <f>SUM(E22:E26)</f>
        <v>32.79707306164636</v>
      </c>
      <c r="Q27" s="654"/>
      <c r="R27" s="654"/>
    </row>
    <row r="28" spans="17:18" ht="15">
      <c r="Q28" s="654"/>
      <c r="R28" s="654"/>
    </row>
    <row r="29" spans="1:18" ht="15">
      <c r="A29" s="57" t="s">
        <v>201</v>
      </c>
      <c r="B29" s="636">
        <f>Tengelyenkénti_összesítő!B21</f>
        <v>40388</v>
      </c>
      <c r="Q29" s="654"/>
      <c r="R29" s="654"/>
    </row>
    <row r="30" spans="1:18" ht="15">
      <c r="A30" s="57" t="s">
        <v>202</v>
      </c>
      <c r="B30" s="636">
        <f>Tengelyenkénti_összesítő!B22</f>
        <v>40389</v>
      </c>
      <c r="Q30" s="654"/>
      <c r="R30" s="654"/>
    </row>
    <row r="31" spans="2:18" ht="15">
      <c r="B31" s="654"/>
      <c r="Q31" s="654"/>
      <c r="R31" s="654"/>
    </row>
  </sheetData>
  <sheetProtection/>
  <mergeCells count="19">
    <mergeCell ref="A17:B17"/>
    <mergeCell ref="A12:B12"/>
    <mergeCell ref="A9:B9"/>
    <mergeCell ref="A6:B6"/>
    <mergeCell ref="A14:A15"/>
    <mergeCell ref="I1:J1"/>
    <mergeCell ref="K1:L1"/>
    <mergeCell ref="M1:N1"/>
    <mergeCell ref="O1:P1"/>
    <mergeCell ref="A16:B16"/>
    <mergeCell ref="H1:H2"/>
    <mergeCell ref="A7:A8"/>
    <mergeCell ref="A1:A2"/>
    <mergeCell ref="E1:E2"/>
    <mergeCell ref="F1:F2"/>
    <mergeCell ref="G1:G2"/>
    <mergeCell ref="C1:D1"/>
    <mergeCell ref="A10:A11"/>
    <mergeCell ref="A4:A5"/>
  </mergeCells>
  <printOptions/>
  <pageMargins left="0.24" right="0.26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3" sqref="C3:P17"/>
    </sheetView>
  </sheetViews>
  <sheetFormatPr defaultColWidth="9.140625" defaultRowHeight="15"/>
  <cols>
    <col min="1" max="1" width="38.00390625" style="0" customWidth="1"/>
    <col min="2" max="2" width="9.140625" style="0" bestFit="1" customWidth="1"/>
    <col min="3" max="3" width="9.421875" style="0" customWidth="1"/>
    <col min="4" max="4" width="23.57421875" style="0" customWidth="1"/>
    <col min="9" max="9" width="9.421875" style="0" customWidth="1"/>
    <col min="10" max="10" width="18.28125" style="0" customWidth="1"/>
    <col min="11" max="11" width="9.421875" style="0" customWidth="1"/>
    <col min="12" max="12" width="24.57421875" style="0" customWidth="1"/>
    <col min="13" max="13" width="9.421875" style="0" customWidth="1"/>
    <col min="14" max="14" width="16.8515625" style="0" customWidth="1"/>
    <col min="15" max="15" width="9.421875" style="0" customWidth="1"/>
    <col min="16" max="16" width="18.7109375" style="0" customWidth="1"/>
  </cols>
  <sheetData>
    <row r="1" spans="1:16" ht="15.75" customHeight="1">
      <c r="A1" s="839" t="s">
        <v>227</v>
      </c>
      <c r="B1" s="565"/>
      <c r="C1" s="841" t="s">
        <v>1</v>
      </c>
      <c r="D1" s="842"/>
      <c r="E1" s="835" t="s">
        <v>100</v>
      </c>
      <c r="F1" s="835" t="s">
        <v>3</v>
      </c>
      <c r="G1" s="835" t="s">
        <v>4</v>
      </c>
      <c r="H1" s="835" t="s">
        <v>5</v>
      </c>
      <c r="I1" s="843" t="s">
        <v>6</v>
      </c>
      <c r="J1" s="843"/>
      <c r="K1" s="843" t="s">
        <v>7</v>
      </c>
      <c r="L1" s="843"/>
      <c r="M1" s="843" t="s">
        <v>8</v>
      </c>
      <c r="N1" s="843"/>
      <c r="O1" s="843" t="s">
        <v>97</v>
      </c>
      <c r="P1" s="844"/>
    </row>
    <row r="2" spans="1:16" ht="37.5" customHeight="1" thickBot="1">
      <c r="A2" s="840"/>
      <c r="B2" s="566" t="s">
        <v>69</v>
      </c>
      <c r="C2" s="78" t="s">
        <v>101</v>
      </c>
      <c r="D2" s="79" t="s">
        <v>10</v>
      </c>
      <c r="E2" s="848"/>
      <c r="F2" s="848"/>
      <c r="G2" s="848"/>
      <c r="H2" s="848"/>
      <c r="I2" s="79" t="s">
        <v>12</v>
      </c>
      <c r="J2" s="79" t="s">
        <v>13</v>
      </c>
      <c r="K2" s="79" t="s">
        <v>12</v>
      </c>
      <c r="L2" s="79" t="s">
        <v>14</v>
      </c>
      <c r="M2" s="79" t="s">
        <v>12</v>
      </c>
      <c r="N2" s="79" t="s">
        <v>14</v>
      </c>
      <c r="O2" s="79" t="s">
        <v>12</v>
      </c>
      <c r="P2" s="80" t="s">
        <v>15</v>
      </c>
    </row>
    <row r="3" spans="1:16" ht="16.5" thickBot="1">
      <c r="A3" s="188" t="s">
        <v>102</v>
      </c>
      <c r="B3" s="567"/>
      <c r="C3" s="19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89">
        <v>0</v>
      </c>
    </row>
    <row r="4" spans="1:16" ht="15.75">
      <c r="A4" s="837" t="s">
        <v>113</v>
      </c>
      <c r="B4" s="570">
        <v>2009</v>
      </c>
      <c r="C4" s="32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165">
        <v>0</v>
      </c>
    </row>
    <row r="5" spans="1:16" ht="15.75">
      <c r="A5" s="838"/>
      <c r="B5" s="568">
        <v>2010</v>
      </c>
      <c r="C5" s="277">
        <v>0</v>
      </c>
      <c r="D5" s="364">
        <v>0</v>
      </c>
      <c r="E5" s="364">
        <v>0</v>
      </c>
      <c r="F5" s="364">
        <v>0</v>
      </c>
      <c r="G5" s="364">
        <v>0</v>
      </c>
      <c r="H5" s="364">
        <v>0</v>
      </c>
      <c r="I5" s="364">
        <v>0</v>
      </c>
      <c r="J5" s="364">
        <v>0</v>
      </c>
      <c r="K5" s="364">
        <v>0</v>
      </c>
      <c r="L5" s="364">
        <v>0</v>
      </c>
      <c r="M5" s="364">
        <v>0</v>
      </c>
      <c r="N5" s="364">
        <v>0</v>
      </c>
      <c r="O5" s="364">
        <v>0</v>
      </c>
      <c r="P5" s="564">
        <v>0</v>
      </c>
    </row>
    <row r="6" spans="1:16" ht="16.5" thickBot="1">
      <c r="A6" s="833" t="s">
        <v>71</v>
      </c>
      <c r="B6" s="834"/>
      <c r="C6" s="676">
        <v>0</v>
      </c>
      <c r="D6" s="365">
        <v>0</v>
      </c>
      <c r="E6" s="365">
        <v>0</v>
      </c>
      <c r="F6" s="365">
        <v>0</v>
      </c>
      <c r="G6" s="365">
        <v>0</v>
      </c>
      <c r="H6" s="365">
        <v>0</v>
      </c>
      <c r="I6" s="365">
        <v>0</v>
      </c>
      <c r="J6" s="365">
        <v>0</v>
      </c>
      <c r="K6" s="365">
        <v>0</v>
      </c>
      <c r="L6" s="365">
        <v>0</v>
      </c>
      <c r="M6" s="365">
        <v>0</v>
      </c>
      <c r="N6" s="365">
        <v>0</v>
      </c>
      <c r="O6" s="365">
        <v>0</v>
      </c>
      <c r="P6" s="406">
        <v>0</v>
      </c>
    </row>
    <row r="7" spans="1:16" ht="15.75">
      <c r="A7" s="837" t="s">
        <v>98</v>
      </c>
      <c r="B7" s="570">
        <v>2009</v>
      </c>
      <c r="C7" s="32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165">
        <v>0</v>
      </c>
    </row>
    <row r="8" spans="1:16" ht="15.75">
      <c r="A8" s="838"/>
      <c r="B8" s="568">
        <v>2010</v>
      </c>
      <c r="C8" s="33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198">
        <v>0</v>
      </c>
    </row>
    <row r="9" spans="1:16" ht="16.5" thickBot="1">
      <c r="A9" s="833" t="s">
        <v>71</v>
      </c>
      <c r="B9" s="834"/>
      <c r="C9" s="157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9">
        <v>0</v>
      </c>
    </row>
    <row r="10" spans="1:16" ht="15.75">
      <c r="A10" s="837" t="s">
        <v>99</v>
      </c>
      <c r="B10" s="570">
        <v>2009</v>
      </c>
      <c r="C10" s="32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65">
        <v>0</v>
      </c>
    </row>
    <row r="11" spans="1:16" ht="15.75">
      <c r="A11" s="838"/>
      <c r="B11" s="568">
        <v>2010</v>
      </c>
      <c r="C11" s="100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517">
        <v>0</v>
      </c>
    </row>
    <row r="12" spans="1:16" ht="16.5" thickBot="1">
      <c r="A12" s="833" t="s">
        <v>71</v>
      </c>
      <c r="B12" s="834"/>
      <c r="C12" s="157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9">
        <v>0</v>
      </c>
    </row>
    <row r="13" spans="1:16" ht="16.5" thickBot="1">
      <c r="A13" s="188" t="s">
        <v>196</v>
      </c>
      <c r="B13" s="616"/>
      <c r="C13" s="157">
        <v>0</v>
      </c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639">
        <v>0</v>
      </c>
      <c r="K13" s="639">
        <v>0</v>
      </c>
      <c r="L13" s="639">
        <v>0</v>
      </c>
      <c r="M13" s="639">
        <v>0</v>
      </c>
      <c r="N13" s="639">
        <v>0</v>
      </c>
      <c r="O13" s="639">
        <v>0</v>
      </c>
      <c r="P13" s="640">
        <v>0</v>
      </c>
    </row>
    <row r="14" spans="1:16" ht="16.5" thickBot="1">
      <c r="A14" s="837" t="s">
        <v>106</v>
      </c>
      <c r="B14" s="570">
        <v>2009</v>
      </c>
      <c r="C14" s="157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0">
        <v>0</v>
      </c>
    </row>
    <row r="15" spans="1:16" ht="16.5" thickBot="1">
      <c r="A15" s="838"/>
      <c r="B15" s="568">
        <v>2010</v>
      </c>
      <c r="C15" s="157">
        <v>0</v>
      </c>
      <c r="D15" s="365">
        <v>0</v>
      </c>
      <c r="E15" s="365">
        <v>0</v>
      </c>
      <c r="F15" s="365">
        <v>0</v>
      </c>
      <c r="G15" s="365">
        <v>0</v>
      </c>
      <c r="H15" s="365">
        <v>0</v>
      </c>
      <c r="I15" s="365">
        <v>0</v>
      </c>
      <c r="J15" s="365">
        <v>0</v>
      </c>
      <c r="K15" s="365">
        <v>0</v>
      </c>
      <c r="L15" s="365">
        <v>0</v>
      </c>
      <c r="M15" s="365">
        <v>0</v>
      </c>
      <c r="N15" s="365">
        <v>0</v>
      </c>
      <c r="O15" s="365">
        <v>0</v>
      </c>
      <c r="P15" s="406">
        <v>0</v>
      </c>
    </row>
    <row r="16" spans="1:16" ht="16.5" thickBot="1">
      <c r="A16" s="833" t="s">
        <v>71</v>
      </c>
      <c r="B16" s="834"/>
      <c r="C16" s="157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5">
        <v>0</v>
      </c>
      <c r="K16" s="365">
        <v>0</v>
      </c>
      <c r="L16" s="365">
        <v>0</v>
      </c>
      <c r="M16" s="365">
        <v>0</v>
      </c>
      <c r="N16" s="365">
        <v>0</v>
      </c>
      <c r="O16" s="365">
        <v>0</v>
      </c>
      <c r="P16" s="406">
        <v>0</v>
      </c>
    </row>
    <row r="17" spans="1:16" s="574" customFormat="1" ht="16.5" thickBot="1">
      <c r="A17" s="845" t="s">
        <v>71</v>
      </c>
      <c r="B17" s="846"/>
      <c r="C17" s="645">
        <v>0</v>
      </c>
      <c r="D17" s="645">
        <v>0</v>
      </c>
      <c r="E17" s="645">
        <v>0</v>
      </c>
      <c r="F17" s="645">
        <v>0</v>
      </c>
      <c r="G17" s="645">
        <v>0</v>
      </c>
      <c r="H17" s="645">
        <v>0</v>
      </c>
      <c r="I17" s="645">
        <v>0</v>
      </c>
      <c r="J17" s="645">
        <v>0</v>
      </c>
      <c r="K17" s="645">
        <v>0</v>
      </c>
      <c r="L17" s="645">
        <v>0</v>
      </c>
      <c r="M17" s="645">
        <v>0</v>
      </c>
      <c r="N17" s="645">
        <v>0</v>
      </c>
      <c r="O17" s="645">
        <v>0</v>
      </c>
      <c r="P17" s="646">
        <v>0</v>
      </c>
    </row>
  </sheetData>
  <sheetProtection/>
  <mergeCells count="19">
    <mergeCell ref="A1:A2"/>
    <mergeCell ref="C1:D1"/>
    <mergeCell ref="K1:L1"/>
    <mergeCell ref="E1:E2"/>
    <mergeCell ref="F1:F2"/>
    <mergeCell ref="I1:J1"/>
    <mergeCell ref="M1:N1"/>
    <mergeCell ref="O1:P1"/>
    <mergeCell ref="G1:G2"/>
    <mergeCell ref="H1:H2"/>
    <mergeCell ref="A4:A5"/>
    <mergeCell ref="A7:A8"/>
    <mergeCell ref="A17:B17"/>
    <mergeCell ref="A12:B12"/>
    <mergeCell ref="A9:B9"/>
    <mergeCell ref="A6:B6"/>
    <mergeCell ref="A16:B16"/>
    <mergeCell ref="A14:A15"/>
    <mergeCell ref="A10:A11"/>
  </mergeCells>
  <printOptions/>
  <pageMargins left="0.28" right="0.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zoomScalePageLayoutView="0" workbookViewId="0" topLeftCell="A1">
      <selection activeCell="C24" sqref="C24:P38"/>
    </sheetView>
  </sheetViews>
  <sheetFormatPr defaultColWidth="9.140625" defaultRowHeight="15"/>
  <cols>
    <col min="1" max="1" width="38.00390625" style="0" customWidth="1"/>
    <col min="2" max="2" width="9.421875" style="0" customWidth="1"/>
    <col min="3" max="3" width="23.57421875" style="0" customWidth="1"/>
    <col min="4" max="4" width="21.00390625" style="0" customWidth="1"/>
    <col min="8" max="8" width="9.421875" style="0" customWidth="1"/>
    <col min="9" max="9" width="18.28125" style="0" customWidth="1"/>
    <col min="10" max="10" width="17.28125" style="0" customWidth="1"/>
    <col min="11" max="11" width="22.00390625" style="0" customWidth="1"/>
    <col min="12" max="12" width="14.57421875" style="0" customWidth="1"/>
    <col min="13" max="13" width="16.8515625" style="0" customWidth="1"/>
    <col min="14" max="14" width="16.57421875" style="0" customWidth="1"/>
    <col min="15" max="15" width="18.7109375" style="0" customWidth="1"/>
    <col min="16" max="16" width="12.00390625" style="0" customWidth="1"/>
  </cols>
  <sheetData>
    <row r="1" ht="15" thickBot="1">
      <c r="A1" t="s">
        <v>111</v>
      </c>
    </row>
    <row r="2" spans="1:16" ht="15.75" customHeight="1">
      <c r="A2" s="839" t="s">
        <v>174</v>
      </c>
      <c r="B2" s="565"/>
      <c r="C2" s="841" t="s">
        <v>1</v>
      </c>
      <c r="D2" s="842"/>
      <c r="E2" s="835" t="s">
        <v>100</v>
      </c>
      <c r="F2" s="835" t="s">
        <v>3</v>
      </c>
      <c r="G2" s="835" t="s">
        <v>4</v>
      </c>
      <c r="H2" s="835" t="s">
        <v>5</v>
      </c>
      <c r="I2" s="843" t="s">
        <v>6</v>
      </c>
      <c r="J2" s="843"/>
      <c r="K2" s="843" t="s">
        <v>7</v>
      </c>
      <c r="L2" s="843"/>
      <c r="M2" s="843" t="s">
        <v>8</v>
      </c>
      <c r="N2" s="843"/>
      <c r="O2" s="843" t="s">
        <v>97</v>
      </c>
      <c r="P2" s="844"/>
    </row>
    <row r="3" spans="1:16" ht="36" customHeight="1" thickBot="1">
      <c r="A3" s="840"/>
      <c r="B3" s="566" t="s">
        <v>69</v>
      </c>
      <c r="C3" s="78" t="s">
        <v>101</v>
      </c>
      <c r="D3" s="79" t="s">
        <v>10</v>
      </c>
      <c r="E3" s="848"/>
      <c r="F3" s="848"/>
      <c r="G3" s="848"/>
      <c r="H3" s="848"/>
      <c r="I3" s="79" t="s">
        <v>12</v>
      </c>
      <c r="J3" s="79" t="s">
        <v>13</v>
      </c>
      <c r="K3" s="79" t="s">
        <v>12</v>
      </c>
      <c r="L3" s="79" t="s">
        <v>14</v>
      </c>
      <c r="M3" s="79" t="s">
        <v>12</v>
      </c>
      <c r="N3" s="79" t="s">
        <v>14</v>
      </c>
      <c r="O3" s="79" t="s">
        <v>12</v>
      </c>
      <c r="P3" s="80" t="s">
        <v>15</v>
      </c>
    </row>
    <row r="4" spans="1:16" ht="16.5" thickBot="1">
      <c r="A4" s="188" t="s">
        <v>102</v>
      </c>
      <c r="B4" s="567"/>
      <c r="C4" s="19">
        <v>78</v>
      </c>
      <c r="D4" s="3">
        <v>5327361605</v>
      </c>
      <c r="E4" s="3">
        <v>0</v>
      </c>
      <c r="F4" s="3">
        <v>13</v>
      </c>
      <c r="G4" s="3">
        <v>0</v>
      </c>
      <c r="H4" s="3">
        <v>0</v>
      </c>
      <c r="I4" s="3">
        <v>65</v>
      </c>
      <c r="J4" s="3">
        <v>3667629168</v>
      </c>
      <c r="K4" s="3">
        <v>62</v>
      </c>
      <c r="L4" s="3">
        <v>1228110384</v>
      </c>
      <c r="M4" s="3">
        <v>42</v>
      </c>
      <c r="N4" s="3">
        <v>619054395</v>
      </c>
      <c r="O4" s="3">
        <v>42</v>
      </c>
      <c r="P4" s="89">
        <v>616972360</v>
      </c>
    </row>
    <row r="5" spans="1:16" ht="15.75">
      <c r="A5" s="837" t="s">
        <v>113</v>
      </c>
      <c r="B5" s="570">
        <v>2009</v>
      </c>
      <c r="C5" s="32">
        <v>75</v>
      </c>
      <c r="D5" s="30">
        <v>5175385894</v>
      </c>
      <c r="E5" s="30">
        <v>0</v>
      </c>
      <c r="F5" s="30">
        <v>13</v>
      </c>
      <c r="G5" s="30">
        <v>0</v>
      </c>
      <c r="H5" s="30">
        <v>0</v>
      </c>
      <c r="I5" s="30">
        <v>62</v>
      </c>
      <c r="J5" s="30">
        <v>3517466215</v>
      </c>
      <c r="K5" s="30">
        <v>20</v>
      </c>
      <c r="L5" s="30">
        <v>325577143</v>
      </c>
      <c r="M5" s="30">
        <v>0</v>
      </c>
      <c r="N5" s="30">
        <v>0</v>
      </c>
      <c r="O5" s="30">
        <v>0</v>
      </c>
      <c r="P5" s="165">
        <v>0</v>
      </c>
    </row>
    <row r="6" spans="1:16" ht="15.75">
      <c r="A6" s="838"/>
      <c r="B6" s="568">
        <v>2010</v>
      </c>
      <c r="C6" s="277">
        <v>0</v>
      </c>
      <c r="D6" s="364">
        <v>0</v>
      </c>
      <c r="E6" s="364">
        <v>0</v>
      </c>
      <c r="F6" s="364">
        <v>0</v>
      </c>
      <c r="G6" s="364">
        <v>0</v>
      </c>
      <c r="H6" s="364">
        <v>0</v>
      </c>
      <c r="I6" s="364">
        <v>0</v>
      </c>
      <c r="J6" s="364">
        <v>0</v>
      </c>
      <c r="K6" s="364">
        <v>40</v>
      </c>
      <c r="L6" s="364">
        <v>891085062</v>
      </c>
      <c r="M6" s="364">
        <v>41</v>
      </c>
      <c r="N6" s="364">
        <v>607813817</v>
      </c>
      <c r="O6" s="364">
        <v>41</v>
      </c>
      <c r="P6" s="564">
        <v>607813817</v>
      </c>
    </row>
    <row r="7" spans="1:16" ht="16.5" thickBot="1">
      <c r="A7" s="569"/>
      <c r="B7" s="571" t="s">
        <v>71</v>
      </c>
      <c r="C7" s="638">
        <v>75</v>
      </c>
      <c r="D7" s="639">
        <v>5175385894</v>
      </c>
      <c r="E7" s="639">
        <v>0</v>
      </c>
      <c r="F7" s="639">
        <v>13</v>
      </c>
      <c r="G7" s="639">
        <v>0</v>
      </c>
      <c r="H7" s="639">
        <v>0</v>
      </c>
      <c r="I7" s="639">
        <v>62</v>
      </c>
      <c r="J7" s="639">
        <v>3517466215</v>
      </c>
      <c r="K7" s="639">
        <v>60</v>
      </c>
      <c r="L7" s="639">
        <v>1216662205</v>
      </c>
      <c r="M7" s="639">
        <v>41</v>
      </c>
      <c r="N7" s="639">
        <v>607813817</v>
      </c>
      <c r="O7" s="639">
        <v>41</v>
      </c>
      <c r="P7" s="640">
        <v>607813817</v>
      </c>
    </row>
    <row r="8" spans="1:16" ht="15.75">
      <c r="A8" s="837" t="s">
        <v>98</v>
      </c>
      <c r="B8" s="570">
        <v>2009</v>
      </c>
      <c r="C8" s="32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165">
        <v>0</v>
      </c>
    </row>
    <row r="9" spans="1:16" ht="15.75">
      <c r="A9" s="838"/>
      <c r="B9" s="568">
        <v>2010</v>
      </c>
      <c r="C9" s="33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198">
        <v>0</v>
      </c>
    </row>
    <row r="10" spans="1:16" ht="16.5" thickBot="1">
      <c r="A10" s="569"/>
      <c r="B10" s="571" t="s">
        <v>71</v>
      </c>
      <c r="C10" s="641">
        <v>0</v>
      </c>
      <c r="D10" s="642">
        <v>0</v>
      </c>
      <c r="E10" s="642">
        <v>0</v>
      </c>
      <c r="F10" s="642">
        <v>0</v>
      </c>
      <c r="G10" s="642">
        <v>0</v>
      </c>
      <c r="H10" s="642">
        <v>0</v>
      </c>
      <c r="I10" s="642">
        <v>0</v>
      </c>
      <c r="J10" s="642">
        <v>0</v>
      </c>
      <c r="K10" s="642">
        <v>0</v>
      </c>
      <c r="L10" s="642">
        <v>0</v>
      </c>
      <c r="M10" s="642">
        <v>0</v>
      </c>
      <c r="N10" s="642">
        <v>0</v>
      </c>
      <c r="O10" s="642">
        <v>0</v>
      </c>
      <c r="P10" s="643">
        <v>0</v>
      </c>
    </row>
    <row r="11" spans="1:16" ht="15.75">
      <c r="A11" s="837" t="s">
        <v>99</v>
      </c>
      <c r="B11" s="570">
        <v>2009</v>
      </c>
      <c r="C11" s="32">
        <v>3</v>
      </c>
      <c r="D11" s="30">
        <v>151975711</v>
      </c>
      <c r="E11" s="30">
        <v>0</v>
      </c>
      <c r="F11" s="30">
        <v>0</v>
      </c>
      <c r="G11" s="30">
        <v>0</v>
      </c>
      <c r="H11" s="30">
        <v>0</v>
      </c>
      <c r="I11" s="30">
        <v>3</v>
      </c>
      <c r="J11" s="30">
        <v>150162953</v>
      </c>
      <c r="K11" s="30">
        <v>1</v>
      </c>
      <c r="L11" s="30">
        <v>11240579</v>
      </c>
      <c r="M11" s="30">
        <v>0</v>
      </c>
      <c r="N11" s="30">
        <v>0</v>
      </c>
      <c r="O11" s="30">
        <v>0</v>
      </c>
      <c r="P11" s="165">
        <v>0</v>
      </c>
    </row>
    <row r="12" spans="1:16" ht="15.75">
      <c r="A12" s="838"/>
      <c r="B12" s="568">
        <v>2010</v>
      </c>
      <c r="C12" s="100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1</v>
      </c>
      <c r="L12" s="102">
        <v>207600</v>
      </c>
      <c r="M12" s="102">
        <v>1</v>
      </c>
      <c r="N12" s="102">
        <v>11240578</v>
      </c>
      <c r="O12" s="102">
        <v>1</v>
      </c>
      <c r="P12" s="517">
        <v>9158543</v>
      </c>
    </row>
    <row r="13" spans="1:16" ht="16.5" thickBot="1">
      <c r="A13" s="569"/>
      <c r="B13" s="571" t="s">
        <v>71</v>
      </c>
      <c r="C13" s="641">
        <v>3</v>
      </c>
      <c r="D13" s="642">
        <v>151975711</v>
      </c>
      <c r="E13" s="642">
        <v>0</v>
      </c>
      <c r="F13" s="642">
        <v>0</v>
      </c>
      <c r="G13" s="642">
        <v>0</v>
      </c>
      <c r="H13" s="642">
        <v>0</v>
      </c>
      <c r="I13" s="642">
        <v>3</v>
      </c>
      <c r="J13" s="642">
        <v>150162953</v>
      </c>
      <c r="K13" s="642">
        <v>2</v>
      </c>
      <c r="L13" s="642">
        <v>11448179</v>
      </c>
      <c r="M13" s="642">
        <v>1</v>
      </c>
      <c r="N13" s="642">
        <v>11240578</v>
      </c>
      <c r="O13" s="642">
        <v>1</v>
      </c>
      <c r="P13" s="643">
        <v>9158543</v>
      </c>
    </row>
    <row r="14" spans="1:16" s="504" customFormat="1" ht="16.5" thickBot="1">
      <c r="A14" s="188" t="s">
        <v>196</v>
      </c>
      <c r="B14" s="616"/>
      <c r="C14" s="19">
        <v>13</v>
      </c>
      <c r="D14" s="3">
        <v>146820794</v>
      </c>
      <c r="E14" s="3">
        <v>0</v>
      </c>
      <c r="F14" s="3">
        <v>0</v>
      </c>
      <c r="G14" s="3">
        <v>0</v>
      </c>
      <c r="H14" s="3">
        <v>0</v>
      </c>
      <c r="I14" s="3">
        <v>12</v>
      </c>
      <c r="J14" s="3">
        <v>136820794</v>
      </c>
      <c r="K14" s="3">
        <v>41</v>
      </c>
      <c r="L14" s="3">
        <v>73984059</v>
      </c>
      <c r="M14" s="3">
        <v>40</v>
      </c>
      <c r="N14" s="3">
        <v>72474382</v>
      </c>
      <c r="O14" s="3">
        <v>40</v>
      </c>
      <c r="P14" s="89">
        <v>72474382</v>
      </c>
    </row>
    <row r="15" spans="1:16" ht="16.5" thickBot="1">
      <c r="A15" s="837" t="s">
        <v>106</v>
      </c>
      <c r="B15" s="570">
        <v>2009</v>
      </c>
      <c r="C15" s="19">
        <v>12</v>
      </c>
      <c r="D15" s="3">
        <v>136820794</v>
      </c>
      <c r="E15" s="3">
        <v>0</v>
      </c>
      <c r="F15" s="3">
        <v>0</v>
      </c>
      <c r="G15" s="3">
        <v>0</v>
      </c>
      <c r="H15" s="3">
        <v>0</v>
      </c>
      <c r="I15" s="3">
        <v>12</v>
      </c>
      <c r="J15" s="3">
        <v>136820794</v>
      </c>
      <c r="K15" s="3">
        <v>27</v>
      </c>
      <c r="L15" s="3">
        <v>54180401</v>
      </c>
      <c r="M15" s="3">
        <v>27</v>
      </c>
      <c r="N15" s="3">
        <v>54180401</v>
      </c>
      <c r="O15" s="3">
        <v>27</v>
      </c>
      <c r="P15" s="89">
        <v>54180401</v>
      </c>
    </row>
    <row r="16" spans="1:16" ht="16.5" thickBot="1">
      <c r="A16" s="838"/>
      <c r="B16" s="568">
        <v>2010</v>
      </c>
      <c r="C16" s="638">
        <v>1</v>
      </c>
      <c r="D16" s="639">
        <v>10000000</v>
      </c>
      <c r="E16" s="639">
        <v>0</v>
      </c>
      <c r="F16" s="639">
        <v>0</v>
      </c>
      <c r="G16" s="639">
        <v>0</v>
      </c>
      <c r="H16" s="639">
        <v>0</v>
      </c>
      <c r="I16" s="639">
        <v>0</v>
      </c>
      <c r="J16" s="639">
        <v>0</v>
      </c>
      <c r="K16" s="639">
        <v>14</v>
      </c>
      <c r="L16" s="639">
        <v>19803658</v>
      </c>
      <c r="M16" s="639">
        <v>13</v>
      </c>
      <c r="N16" s="639">
        <v>18293981</v>
      </c>
      <c r="O16" s="639">
        <v>13</v>
      </c>
      <c r="P16" s="640">
        <v>18293981</v>
      </c>
    </row>
    <row r="17" spans="1:16" ht="16.5" thickBot="1">
      <c r="A17" s="569"/>
      <c r="B17" s="571" t="s">
        <v>71</v>
      </c>
      <c r="C17" s="638">
        <v>13</v>
      </c>
      <c r="D17" s="639">
        <v>146820794</v>
      </c>
      <c r="E17" s="639">
        <v>0</v>
      </c>
      <c r="F17" s="639">
        <v>0</v>
      </c>
      <c r="G17" s="639">
        <v>0</v>
      </c>
      <c r="H17" s="639">
        <v>0</v>
      </c>
      <c r="I17" s="639">
        <v>12</v>
      </c>
      <c r="J17" s="639">
        <v>136820794</v>
      </c>
      <c r="K17" s="639">
        <v>41</v>
      </c>
      <c r="L17" s="639">
        <v>73984059</v>
      </c>
      <c r="M17" s="639">
        <v>40</v>
      </c>
      <c r="N17" s="639">
        <v>72474382</v>
      </c>
      <c r="O17" s="639">
        <v>40</v>
      </c>
      <c r="P17" s="640">
        <v>72474382</v>
      </c>
    </row>
    <row r="18" spans="1:16" ht="16.5" thickBot="1">
      <c r="A18" s="575"/>
      <c r="B18" s="576" t="s">
        <v>71</v>
      </c>
      <c r="C18" s="644">
        <v>91</v>
      </c>
      <c r="D18" s="645">
        <v>5474182399</v>
      </c>
      <c r="E18" s="645">
        <v>0</v>
      </c>
      <c r="F18" s="645">
        <v>13</v>
      </c>
      <c r="G18" s="645">
        <v>0</v>
      </c>
      <c r="H18" s="645">
        <v>0</v>
      </c>
      <c r="I18" s="645">
        <v>77</v>
      </c>
      <c r="J18" s="645">
        <v>3804449962</v>
      </c>
      <c r="K18" s="645">
        <v>103</v>
      </c>
      <c r="L18" s="645">
        <v>1302094443</v>
      </c>
      <c r="M18" s="645">
        <v>82</v>
      </c>
      <c r="N18" s="645">
        <v>691528777</v>
      </c>
      <c r="O18" s="645">
        <v>82</v>
      </c>
      <c r="P18" s="646">
        <v>689446742</v>
      </c>
    </row>
    <row r="21" ht="16.5" thickBot="1">
      <c r="A21" s="197" t="s">
        <v>112</v>
      </c>
    </row>
    <row r="22" spans="1:16" ht="15.75" customHeight="1">
      <c r="A22" s="839" t="s">
        <v>174</v>
      </c>
      <c r="B22" s="565"/>
      <c r="C22" s="841" t="s">
        <v>1</v>
      </c>
      <c r="D22" s="851"/>
      <c r="E22" s="835" t="s">
        <v>100</v>
      </c>
      <c r="F22" s="835" t="s">
        <v>3</v>
      </c>
      <c r="G22" s="835" t="s">
        <v>4</v>
      </c>
      <c r="H22" s="835" t="s">
        <v>5</v>
      </c>
      <c r="I22" s="849" t="s">
        <v>6</v>
      </c>
      <c r="J22" s="851"/>
      <c r="K22" s="849" t="s">
        <v>7</v>
      </c>
      <c r="L22" s="851"/>
      <c r="M22" s="849" t="s">
        <v>8</v>
      </c>
      <c r="N22" s="851"/>
      <c r="O22" s="849" t="s">
        <v>97</v>
      </c>
      <c r="P22" s="850"/>
    </row>
    <row r="23" spans="1:16" ht="37.5" customHeight="1" thickBot="1">
      <c r="A23" s="840"/>
      <c r="B23" s="566" t="s">
        <v>69</v>
      </c>
      <c r="C23" s="78" t="s">
        <v>101</v>
      </c>
      <c r="D23" s="79" t="s">
        <v>10</v>
      </c>
      <c r="E23" s="852"/>
      <c r="F23" s="852"/>
      <c r="G23" s="852"/>
      <c r="H23" s="852"/>
      <c r="I23" s="79" t="s">
        <v>12</v>
      </c>
      <c r="J23" s="79" t="s">
        <v>13</v>
      </c>
      <c r="K23" s="79" t="s">
        <v>12</v>
      </c>
      <c r="L23" s="79" t="s">
        <v>14</v>
      </c>
      <c r="M23" s="79" t="s">
        <v>12</v>
      </c>
      <c r="N23" s="79" t="s">
        <v>14</v>
      </c>
      <c r="O23" s="79" t="s">
        <v>12</v>
      </c>
      <c r="P23" s="80" t="s">
        <v>15</v>
      </c>
    </row>
    <row r="24" spans="1:16" ht="16.5" thickBot="1">
      <c r="A24" s="188" t="s">
        <v>102</v>
      </c>
      <c r="B24" s="567"/>
      <c r="C24" s="577">
        <f>+HOP!C3-'H_heti_vált._munka'!C4</f>
        <v>0</v>
      </c>
      <c r="D24" s="577">
        <f>+HOP!D3-'H_heti_vált._munka'!D4</f>
        <v>0</v>
      </c>
      <c r="E24" s="577">
        <f>+HOP!E3-'H_heti_vált._munka'!E4</f>
        <v>0</v>
      </c>
      <c r="F24" s="577">
        <f>+HOP!F3-'H_heti_vált._munka'!F4</f>
        <v>0</v>
      </c>
      <c r="G24" s="577">
        <f>+HOP!G3-'H_heti_vált._munka'!G4</f>
        <v>0</v>
      </c>
      <c r="H24" s="577">
        <f>+HOP!H3-'H_heti_vált._munka'!H4</f>
        <v>0</v>
      </c>
      <c r="I24" s="577">
        <f>+HOP!I3-'H_heti_vált._munka'!I4</f>
        <v>0</v>
      </c>
      <c r="J24" s="577">
        <f>+HOP!J3-'H_heti_vált._munka'!J4</f>
        <v>0</v>
      </c>
      <c r="K24" s="577">
        <f>+HOP!K3-'H_heti_vált._munka'!K4</f>
        <v>0</v>
      </c>
      <c r="L24" s="577">
        <f>+HOP!L3-'H_heti_vált._munka'!L4</f>
        <v>0</v>
      </c>
      <c r="M24" s="577">
        <f>+HOP!M3-'H_heti_vált._munka'!M4</f>
        <v>0</v>
      </c>
      <c r="N24" s="577">
        <f>+HOP!N3-'H_heti_vált._munka'!N4</f>
        <v>0</v>
      </c>
      <c r="O24" s="577">
        <f>+HOP!O3-'H_heti_vált._munka'!O4</f>
        <v>0</v>
      </c>
      <c r="P24" s="577">
        <f>+HOP!P3-'H_heti_vált._munka'!P4</f>
        <v>0</v>
      </c>
    </row>
    <row r="25" spans="1:16" ht="15.75">
      <c r="A25" s="837" t="s">
        <v>113</v>
      </c>
      <c r="B25" s="570">
        <v>2009</v>
      </c>
      <c r="C25" s="32">
        <f>+HOP!C4-'H_heti_vált._munka'!C5</f>
        <v>0</v>
      </c>
      <c r="D25" s="32">
        <f>+HOP!D4-'H_heti_vált._munka'!D5</f>
        <v>0</v>
      </c>
      <c r="E25" s="32">
        <f>+HOP!E4-'H_heti_vált._munka'!E5</f>
        <v>0</v>
      </c>
      <c r="F25" s="32">
        <f>+HOP!F4-'H_heti_vált._munka'!F5</f>
        <v>0</v>
      </c>
      <c r="G25" s="32">
        <f>+HOP!G4-'H_heti_vált._munka'!G5</f>
        <v>0</v>
      </c>
      <c r="H25" s="32">
        <f>+HOP!H4-'H_heti_vált._munka'!H5</f>
        <v>0</v>
      </c>
      <c r="I25" s="32">
        <f>+HOP!I4-'H_heti_vált._munka'!I5</f>
        <v>0</v>
      </c>
      <c r="J25" s="32">
        <f>+HOP!J4-'H_heti_vált._munka'!J5</f>
        <v>0</v>
      </c>
      <c r="K25" s="32">
        <f>+HOP!K4-'H_heti_vált._munka'!K5</f>
        <v>0</v>
      </c>
      <c r="L25" s="32">
        <f>+HOP!L4-'H_heti_vált._munka'!L5</f>
        <v>0</v>
      </c>
      <c r="M25" s="32">
        <f>+HOP!M4-'H_heti_vált._munka'!M5</f>
        <v>0</v>
      </c>
      <c r="N25" s="32">
        <f>+HOP!N4-'H_heti_vált._munka'!N5</f>
        <v>0</v>
      </c>
      <c r="O25" s="32">
        <f>+HOP!O4-'H_heti_vált._munka'!O5</f>
        <v>0</v>
      </c>
      <c r="P25" s="32">
        <f>+HOP!P4-'H_heti_vált._munka'!P5</f>
        <v>0</v>
      </c>
    </row>
    <row r="26" spans="1:16" ht="15.75">
      <c r="A26" s="838"/>
      <c r="B26" s="568">
        <v>2010</v>
      </c>
      <c r="C26" s="277">
        <f>+HOP!C5-'H_heti_vált._munka'!C6</f>
        <v>0</v>
      </c>
      <c r="D26" s="277">
        <f>+HOP!D5-'H_heti_vált._munka'!D6</f>
        <v>0</v>
      </c>
      <c r="E26" s="277">
        <f>+HOP!E5-'H_heti_vált._munka'!E6</f>
        <v>0</v>
      </c>
      <c r="F26" s="277">
        <f>+HOP!F5-'H_heti_vált._munka'!F6</f>
        <v>0</v>
      </c>
      <c r="G26" s="277">
        <f>+HOP!G5-'H_heti_vált._munka'!G6</f>
        <v>0</v>
      </c>
      <c r="H26" s="277">
        <f>+HOP!H5-'H_heti_vált._munka'!H6</f>
        <v>0</v>
      </c>
      <c r="I26" s="277">
        <f>+HOP!I5-'H_heti_vált._munka'!I6</f>
        <v>0</v>
      </c>
      <c r="J26" s="277">
        <f>+HOP!J5-'H_heti_vált._munka'!J6</f>
        <v>0</v>
      </c>
      <c r="K26" s="277">
        <f>+HOP!K5-'H_heti_vált._munka'!K6</f>
        <v>0</v>
      </c>
      <c r="L26" s="277">
        <f>+HOP!L5-'H_heti_vált._munka'!L6</f>
        <v>0</v>
      </c>
      <c r="M26" s="277">
        <f>+HOP!M5-'H_heti_vált._munka'!M6</f>
        <v>0</v>
      </c>
      <c r="N26" s="277">
        <f>+HOP!N5-'H_heti_vált._munka'!N6</f>
        <v>0</v>
      </c>
      <c r="O26" s="277">
        <f>+HOP!O5-'H_heti_vált._munka'!O6</f>
        <v>0</v>
      </c>
      <c r="P26" s="277">
        <f>+HOP!P5-'H_heti_vált._munka'!P6</f>
        <v>0</v>
      </c>
    </row>
    <row r="27" spans="1:16" ht="16.5" thickBot="1">
      <c r="A27" s="569"/>
      <c r="B27" s="571" t="s">
        <v>71</v>
      </c>
      <c r="C27" s="572">
        <f>+HOP!C6-'H_heti_vált._munka'!C7</f>
        <v>0</v>
      </c>
      <c r="D27" s="572">
        <f>+HOP!D6-'H_heti_vált._munka'!D7</f>
        <v>0</v>
      </c>
      <c r="E27" s="572">
        <f>+HOP!E6-'H_heti_vált._munka'!E7</f>
        <v>0</v>
      </c>
      <c r="F27" s="572">
        <f>+HOP!F6-'H_heti_vált._munka'!F7</f>
        <v>0</v>
      </c>
      <c r="G27" s="572">
        <f>+HOP!G6-'H_heti_vált._munka'!G7</f>
        <v>0</v>
      </c>
      <c r="H27" s="572">
        <f>+HOP!H6-'H_heti_vált._munka'!H7</f>
        <v>0</v>
      </c>
      <c r="I27" s="572">
        <f>+HOP!I6-'H_heti_vált._munka'!I7</f>
        <v>0</v>
      </c>
      <c r="J27" s="572">
        <f>+HOP!J6-'H_heti_vált._munka'!J7</f>
        <v>0</v>
      </c>
      <c r="K27" s="572">
        <f>+HOP!K6-'H_heti_vált._munka'!K7</f>
        <v>0</v>
      </c>
      <c r="L27" s="572">
        <f>+HOP!L6-'H_heti_vált._munka'!L7</f>
        <v>0</v>
      </c>
      <c r="M27" s="572">
        <f>+HOP!M6-'H_heti_vált._munka'!M7</f>
        <v>0</v>
      </c>
      <c r="N27" s="572">
        <f>+HOP!N6-'H_heti_vált._munka'!N7</f>
        <v>0</v>
      </c>
      <c r="O27" s="572">
        <f>+HOP!O6-'H_heti_vált._munka'!O7</f>
        <v>0</v>
      </c>
      <c r="P27" s="572">
        <f>+HOP!P6-'H_heti_vált._munka'!P7</f>
        <v>0</v>
      </c>
    </row>
    <row r="28" spans="1:16" ht="15.75">
      <c r="A28" s="837" t="s">
        <v>98</v>
      </c>
      <c r="B28" s="570">
        <v>2009</v>
      </c>
      <c r="C28" s="32">
        <f>+HOP!C7-'H_heti_vált._munka'!C8</f>
        <v>0</v>
      </c>
      <c r="D28" s="32">
        <f>+HOP!D7-'H_heti_vált._munka'!D8</f>
        <v>0</v>
      </c>
      <c r="E28" s="32">
        <f>+HOP!E7-'H_heti_vált._munka'!E8</f>
        <v>0</v>
      </c>
      <c r="F28" s="32">
        <f>+HOP!F7-'H_heti_vált._munka'!F8</f>
        <v>0</v>
      </c>
      <c r="G28" s="32">
        <f>+HOP!G7-'H_heti_vált._munka'!G8</f>
        <v>0</v>
      </c>
      <c r="H28" s="32">
        <f>+HOP!H7-'H_heti_vált._munka'!H8</f>
        <v>0</v>
      </c>
      <c r="I28" s="32">
        <f>+HOP!I7-'H_heti_vált._munka'!I8</f>
        <v>0</v>
      </c>
      <c r="J28" s="32">
        <f>+HOP!J7-'H_heti_vált._munka'!J8</f>
        <v>0</v>
      </c>
      <c r="K28" s="32">
        <f>+HOP!K7-'H_heti_vált._munka'!K8</f>
        <v>0</v>
      </c>
      <c r="L28" s="32">
        <f>+HOP!L7-'H_heti_vált._munka'!L8</f>
        <v>0</v>
      </c>
      <c r="M28" s="32">
        <f>+HOP!M7-'H_heti_vált._munka'!M8</f>
        <v>0</v>
      </c>
      <c r="N28" s="32">
        <f>+HOP!N7-'H_heti_vált._munka'!N8</f>
        <v>0</v>
      </c>
      <c r="O28" s="32">
        <f>+HOP!O7-'H_heti_vált._munka'!O8</f>
        <v>0</v>
      </c>
      <c r="P28" s="32">
        <f>+HOP!P7-'H_heti_vált._munka'!P8</f>
        <v>0</v>
      </c>
    </row>
    <row r="29" spans="1:16" ht="15.75">
      <c r="A29" s="838"/>
      <c r="B29" s="568">
        <v>2010</v>
      </c>
      <c r="C29" s="33">
        <f>+HOP!C8-'H_heti_vált._munka'!C9</f>
        <v>0</v>
      </c>
      <c r="D29" s="33">
        <f>+HOP!D8-'H_heti_vált._munka'!D9</f>
        <v>0</v>
      </c>
      <c r="E29" s="33">
        <f>+HOP!E8-'H_heti_vált._munka'!E9</f>
        <v>0</v>
      </c>
      <c r="F29" s="33">
        <f>+HOP!F8-'H_heti_vált._munka'!F9</f>
        <v>0</v>
      </c>
      <c r="G29" s="33">
        <f>+HOP!G8-'H_heti_vált._munka'!G9</f>
        <v>0</v>
      </c>
      <c r="H29" s="33">
        <f>+HOP!H8-'H_heti_vált._munka'!H9</f>
        <v>0</v>
      </c>
      <c r="I29" s="33">
        <f>+HOP!I8-'H_heti_vált._munka'!I9</f>
        <v>0</v>
      </c>
      <c r="J29" s="33">
        <f>+HOP!J8-'H_heti_vált._munka'!J9</f>
        <v>0</v>
      </c>
      <c r="K29" s="33">
        <f>+HOP!K8-'H_heti_vált._munka'!K9</f>
        <v>0</v>
      </c>
      <c r="L29" s="33">
        <f>+HOP!L8-'H_heti_vált._munka'!L9</f>
        <v>0</v>
      </c>
      <c r="M29" s="33">
        <f>+HOP!M8-'H_heti_vált._munka'!M9</f>
        <v>0</v>
      </c>
      <c r="N29" s="33">
        <f>+HOP!N8-'H_heti_vált._munka'!N9</f>
        <v>0</v>
      </c>
      <c r="O29" s="33">
        <f>+HOP!O8-'H_heti_vált._munka'!O9</f>
        <v>0</v>
      </c>
      <c r="P29" s="33">
        <f>+HOP!P8-'H_heti_vált._munka'!P9</f>
        <v>0</v>
      </c>
    </row>
    <row r="30" spans="1:16" ht="16.5" thickBot="1">
      <c r="A30" s="569"/>
      <c r="B30" s="571" t="s">
        <v>71</v>
      </c>
      <c r="C30" s="573">
        <f>+HOP!C9-'H_heti_vált._munka'!C10</f>
        <v>0</v>
      </c>
      <c r="D30" s="573">
        <f>+HOP!D9-'H_heti_vált._munka'!D10</f>
        <v>0</v>
      </c>
      <c r="E30" s="573">
        <f>+HOP!E9-'H_heti_vált._munka'!E10</f>
        <v>0</v>
      </c>
      <c r="F30" s="573">
        <f>+HOP!F9-'H_heti_vált._munka'!F10</f>
        <v>0</v>
      </c>
      <c r="G30" s="573">
        <f>+HOP!G9-'H_heti_vált._munka'!G10</f>
        <v>0</v>
      </c>
      <c r="H30" s="573">
        <f>+HOP!H9-'H_heti_vált._munka'!H10</f>
        <v>0</v>
      </c>
      <c r="I30" s="573">
        <f>+HOP!I9-'H_heti_vált._munka'!I10</f>
        <v>0</v>
      </c>
      <c r="J30" s="573">
        <f>+HOP!J9-'H_heti_vált._munka'!J10</f>
        <v>0</v>
      </c>
      <c r="K30" s="573">
        <f>+HOP!K9-'H_heti_vált._munka'!K10</f>
        <v>0</v>
      </c>
      <c r="L30" s="573">
        <f>+HOP!L9-'H_heti_vált._munka'!L10</f>
        <v>0</v>
      </c>
      <c r="M30" s="573">
        <f>+HOP!M9-'H_heti_vált._munka'!M10</f>
        <v>0</v>
      </c>
      <c r="N30" s="573">
        <f>+HOP!N9-'H_heti_vált._munka'!N10</f>
        <v>0</v>
      </c>
      <c r="O30" s="573">
        <f>+HOP!O9-'H_heti_vált._munka'!O10</f>
        <v>0</v>
      </c>
      <c r="P30" s="573">
        <f>+HOP!P9-'H_heti_vált._munka'!P10</f>
        <v>0</v>
      </c>
    </row>
    <row r="31" spans="1:16" ht="15.75">
      <c r="A31" s="837" t="s">
        <v>99</v>
      </c>
      <c r="B31" s="570">
        <v>2009</v>
      </c>
      <c r="C31" s="32">
        <f>+HOP!C10-'H_heti_vált._munka'!C11</f>
        <v>0</v>
      </c>
      <c r="D31" s="32">
        <f>+HOP!D10-'H_heti_vált._munka'!D11</f>
        <v>0</v>
      </c>
      <c r="E31" s="32">
        <f>+HOP!E10-'H_heti_vált._munka'!E11</f>
        <v>0</v>
      </c>
      <c r="F31" s="32">
        <f>+HOP!F10-'H_heti_vált._munka'!F11</f>
        <v>0</v>
      </c>
      <c r="G31" s="32">
        <f>+HOP!G10-'H_heti_vált._munka'!G11</f>
        <v>0</v>
      </c>
      <c r="H31" s="32">
        <f>+HOP!H10-'H_heti_vált._munka'!H11</f>
        <v>0</v>
      </c>
      <c r="I31" s="32">
        <f>+HOP!I10-'H_heti_vált._munka'!I11</f>
        <v>0</v>
      </c>
      <c r="J31" s="32">
        <f>+HOP!J10-'H_heti_vált._munka'!J11</f>
        <v>0</v>
      </c>
      <c r="K31" s="32">
        <f>+HOP!K10-'H_heti_vált._munka'!K11</f>
        <v>0</v>
      </c>
      <c r="L31" s="32">
        <f>+HOP!L10-'H_heti_vált._munka'!L11</f>
        <v>0</v>
      </c>
      <c r="M31" s="32">
        <f>+HOP!M10-'H_heti_vált._munka'!M11</f>
        <v>0</v>
      </c>
      <c r="N31" s="32">
        <f>+HOP!N10-'H_heti_vált._munka'!N11</f>
        <v>0</v>
      </c>
      <c r="O31" s="32">
        <f>+HOP!O10-'H_heti_vált._munka'!O11</f>
        <v>0</v>
      </c>
      <c r="P31" s="32">
        <f>+HOP!P10-'H_heti_vált._munka'!P11</f>
        <v>0</v>
      </c>
    </row>
    <row r="32" spans="1:16" ht="15.75">
      <c r="A32" s="838"/>
      <c r="B32" s="568">
        <v>2010</v>
      </c>
      <c r="C32" s="100">
        <f>+HOP!C11-'H_heti_vált._munka'!C12</f>
        <v>0</v>
      </c>
      <c r="D32" s="100">
        <f>+HOP!D11-'H_heti_vált._munka'!D12</f>
        <v>0</v>
      </c>
      <c r="E32" s="100">
        <f>+HOP!E11-'H_heti_vált._munka'!E12</f>
        <v>0</v>
      </c>
      <c r="F32" s="100">
        <f>+HOP!F11-'H_heti_vált._munka'!F12</f>
        <v>0</v>
      </c>
      <c r="G32" s="100">
        <f>+HOP!G11-'H_heti_vált._munka'!G12</f>
        <v>0</v>
      </c>
      <c r="H32" s="100">
        <f>+HOP!H11-'H_heti_vált._munka'!H12</f>
        <v>0</v>
      </c>
      <c r="I32" s="100">
        <f>+HOP!I11-'H_heti_vált._munka'!I12</f>
        <v>0</v>
      </c>
      <c r="J32" s="100">
        <f>+HOP!J11-'H_heti_vált._munka'!J12</f>
        <v>0</v>
      </c>
      <c r="K32" s="100">
        <f>+HOP!K11-'H_heti_vált._munka'!K12</f>
        <v>0</v>
      </c>
      <c r="L32" s="100">
        <f>+HOP!L11-'H_heti_vált._munka'!L12</f>
        <v>0</v>
      </c>
      <c r="M32" s="100">
        <f>+HOP!M11-'H_heti_vált._munka'!M12</f>
        <v>0</v>
      </c>
      <c r="N32" s="100">
        <f>+HOP!N11-'H_heti_vált._munka'!N12</f>
        <v>0</v>
      </c>
      <c r="O32" s="100">
        <f>+HOP!O11-'H_heti_vált._munka'!O12</f>
        <v>0</v>
      </c>
      <c r="P32" s="100">
        <f>+HOP!P11-'H_heti_vált._munka'!P12</f>
        <v>0</v>
      </c>
    </row>
    <row r="33" spans="1:16" ht="16.5" thickBot="1">
      <c r="A33" s="569"/>
      <c r="B33" s="571" t="s">
        <v>71</v>
      </c>
      <c r="C33" s="573">
        <f>+HOP!C12-'H_heti_vált._munka'!C13</f>
        <v>0</v>
      </c>
      <c r="D33" s="573">
        <f>+HOP!D12-'H_heti_vált._munka'!D13</f>
        <v>0</v>
      </c>
      <c r="E33" s="573">
        <f>+HOP!E12-'H_heti_vált._munka'!E13</f>
        <v>0</v>
      </c>
      <c r="F33" s="573">
        <f>+HOP!F12-'H_heti_vált._munka'!F13</f>
        <v>0</v>
      </c>
      <c r="G33" s="573">
        <f>+HOP!G12-'H_heti_vált._munka'!G13</f>
        <v>0</v>
      </c>
      <c r="H33" s="573">
        <f>+HOP!H12-'H_heti_vált._munka'!H13</f>
        <v>0</v>
      </c>
      <c r="I33" s="573">
        <f>+HOP!I12-'H_heti_vált._munka'!I13</f>
        <v>0</v>
      </c>
      <c r="J33" s="573">
        <f>+HOP!J12-'H_heti_vált._munka'!J13</f>
        <v>0</v>
      </c>
      <c r="K33" s="573">
        <f>+HOP!K12-'H_heti_vált._munka'!K13</f>
        <v>0</v>
      </c>
      <c r="L33" s="573">
        <f>+HOP!L12-'H_heti_vált._munka'!L13</f>
        <v>0</v>
      </c>
      <c r="M33" s="573">
        <f>+HOP!M12-'H_heti_vált._munka'!M13</f>
        <v>0</v>
      </c>
      <c r="N33" s="573">
        <f>+HOP!N12-'H_heti_vált._munka'!N13</f>
        <v>0</v>
      </c>
      <c r="O33" s="573">
        <f>+HOP!O12-'H_heti_vált._munka'!O13</f>
        <v>0</v>
      </c>
      <c r="P33" s="573">
        <f>+HOP!P12-'H_heti_vált._munka'!P13</f>
        <v>0</v>
      </c>
    </row>
    <row r="34" spans="1:16" s="504" customFormat="1" ht="16.5" thickBot="1">
      <c r="A34" s="188" t="s">
        <v>196</v>
      </c>
      <c r="B34" s="616"/>
      <c r="C34" s="19">
        <f>+HOP!C13-'H_heti_vált._munka'!C14</f>
        <v>0</v>
      </c>
      <c r="D34" s="19">
        <f>+HOP!D13-'H_heti_vált._munka'!D14</f>
        <v>0</v>
      </c>
      <c r="E34" s="19">
        <f>+HOP!E13-'H_heti_vált._munka'!E14</f>
        <v>0</v>
      </c>
      <c r="F34" s="19">
        <f>+HOP!F13-'H_heti_vált._munka'!F14</f>
        <v>0</v>
      </c>
      <c r="G34" s="19">
        <f>+HOP!G13-'H_heti_vált._munka'!G14</f>
        <v>0</v>
      </c>
      <c r="H34" s="19">
        <f>+HOP!H13-'H_heti_vált._munka'!H14</f>
        <v>0</v>
      </c>
      <c r="I34" s="19">
        <f>+HOP!I13-'H_heti_vált._munka'!I14</f>
        <v>0</v>
      </c>
      <c r="J34" s="19">
        <f>+HOP!J13-'H_heti_vált._munka'!J14</f>
        <v>0</v>
      </c>
      <c r="K34" s="19">
        <f>+HOP!K13-'H_heti_vált._munka'!K14</f>
        <v>0</v>
      </c>
      <c r="L34" s="19">
        <f>+HOP!L13-'H_heti_vált._munka'!L14</f>
        <v>0</v>
      </c>
      <c r="M34" s="19">
        <f>+HOP!M13-'H_heti_vált._munka'!M14</f>
        <v>0</v>
      </c>
      <c r="N34" s="19">
        <f>+HOP!N13-'H_heti_vált._munka'!N14</f>
        <v>0</v>
      </c>
      <c r="O34" s="19">
        <f>+HOP!O13-'H_heti_vált._munka'!O14</f>
        <v>0</v>
      </c>
      <c r="P34" s="19">
        <f>+HOP!P13-'H_heti_vált._munka'!P14</f>
        <v>0</v>
      </c>
    </row>
    <row r="35" spans="1:16" ht="16.5" thickBot="1">
      <c r="A35" s="837" t="s">
        <v>106</v>
      </c>
      <c r="B35" s="570">
        <v>2009</v>
      </c>
      <c r="C35" s="106">
        <f>+HOP!C14-'H_heti_vált._munka'!C15</f>
        <v>0</v>
      </c>
      <c r="D35" s="106">
        <f>+HOP!D14-'H_heti_vált._munka'!D15</f>
        <v>0</v>
      </c>
      <c r="E35" s="106">
        <f>+HOP!E14-'H_heti_vált._munka'!E15</f>
        <v>0</v>
      </c>
      <c r="F35" s="106">
        <f>+HOP!F14-'H_heti_vált._munka'!F15</f>
        <v>0</v>
      </c>
      <c r="G35" s="106">
        <f>+HOP!G14-'H_heti_vált._munka'!G15</f>
        <v>0</v>
      </c>
      <c r="H35" s="106">
        <f>+HOP!H14-'H_heti_vált._munka'!H15</f>
        <v>0</v>
      </c>
      <c r="I35" s="106">
        <f>+HOP!I14-'H_heti_vált._munka'!I15</f>
        <v>0</v>
      </c>
      <c r="J35" s="106">
        <f>+HOP!J14-'H_heti_vált._munka'!J15</f>
        <v>0</v>
      </c>
      <c r="K35" s="106">
        <f>+HOP!K14-'H_heti_vált._munka'!K15</f>
        <v>0</v>
      </c>
      <c r="L35" s="106">
        <f>+HOP!L14-'H_heti_vált._munka'!L15</f>
        <v>0</v>
      </c>
      <c r="M35" s="106">
        <f>+HOP!M14-'H_heti_vált._munka'!M15</f>
        <v>0</v>
      </c>
      <c r="N35" s="106">
        <f>+HOP!N14-'H_heti_vált._munka'!N15</f>
        <v>0</v>
      </c>
      <c r="O35" s="106">
        <f>+HOP!O14-'H_heti_vált._munka'!O15</f>
        <v>0</v>
      </c>
      <c r="P35" s="106">
        <f>+HOP!P14-'H_heti_vált._munka'!P15</f>
        <v>0</v>
      </c>
    </row>
    <row r="36" spans="1:16" ht="16.5" thickBot="1">
      <c r="A36" s="838"/>
      <c r="B36" s="568">
        <v>2010</v>
      </c>
      <c r="C36" s="19">
        <f>+HOP!C15-'H_heti_vált._munka'!C16</f>
        <v>0</v>
      </c>
      <c r="D36" s="19">
        <f>+HOP!D15-'H_heti_vált._munka'!D16</f>
        <v>0</v>
      </c>
      <c r="E36" s="19">
        <f>+HOP!E15-'H_heti_vált._munka'!E16</f>
        <v>0</v>
      </c>
      <c r="F36" s="19">
        <f>+HOP!F15-'H_heti_vált._munka'!F16</f>
        <v>0</v>
      </c>
      <c r="G36" s="19">
        <f>+HOP!G15-'H_heti_vált._munka'!G16</f>
        <v>0</v>
      </c>
      <c r="H36" s="19">
        <f>+HOP!H15-'H_heti_vált._munka'!H16</f>
        <v>0</v>
      </c>
      <c r="I36" s="19">
        <f>+HOP!I15-'H_heti_vált._munka'!I16</f>
        <v>0</v>
      </c>
      <c r="J36" s="19">
        <f>+HOP!J15-'H_heti_vált._munka'!J16</f>
        <v>0</v>
      </c>
      <c r="K36" s="19">
        <f>+HOP!K15-'H_heti_vált._munka'!K16</f>
        <v>0</v>
      </c>
      <c r="L36" s="19">
        <f>+HOP!L15-'H_heti_vált._munka'!L16</f>
        <v>0</v>
      </c>
      <c r="M36" s="19">
        <f>+HOP!M15-'H_heti_vált._munka'!M16</f>
        <v>0</v>
      </c>
      <c r="N36" s="19">
        <f>+HOP!N15-'H_heti_vált._munka'!N16</f>
        <v>0</v>
      </c>
      <c r="O36" s="19">
        <f>+HOP!O15-'H_heti_vált._munka'!O16</f>
        <v>0</v>
      </c>
      <c r="P36" s="19">
        <f>+HOP!P15-'H_heti_vált._munka'!P16</f>
        <v>0</v>
      </c>
    </row>
    <row r="37" spans="1:16" ht="16.5" thickBot="1">
      <c r="A37" s="569"/>
      <c r="B37" s="571" t="s">
        <v>71</v>
      </c>
      <c r="C37" s="19">
        <f>+HOP!C16-'H_heti_vált._munka'!C17</f>
        <v>0</v>
      </c>
      <c r="D37" s="19">
        <f>+HOP!D16-'H_heti_vált._munka'!D17</f>
        <v>0</v>
      </c>
      <c r="E37" s="19">
        <f>+HOP!E16-'H_heti_vált._munka'!E17</f>
        <v>0</v>
      </c>
      <c r="F37" s="19">
        <f>+HOP!F16-'H_heti_vált._munka'!F17</f>
        <v>0</v>
      </c>
      <c r="G37" s="19">
        <f>+HOP!G16-'H_heti_vált._munka'!G17</f>
        <v>0</v>
      </c>
      <c r="H37" s="19">
        <f>+HOP!H16-'H_heti_vált._munka'!H17</f>
        <v>0</v>
      </c>
      <c r="I37" s="19">
        <f>+HOP!I16-'H_heti_vált._munka'!I17</f>
        <v>0</v>
      </c>
      <c r="J37" s="19">
        <f>+HOP!J16-'H_heti_vált._munka'!J17</f>
        <v>0</v>
      </c>
      <c r="K37" s="19">
        <f>+HOP!K16-'H_heti_vált._munka'!K17</f>
        <v>0</v>
      </c>
      <c r="L37" s="19">
        <f>+HOP!L16-'H_heti_vált._munka'!L17</f>
        <v>0</v>
      </c>
      <c r="M37" s="19">
        <f>+HOP!M16-'H_heti_vált._munka'!M17</f>
        <v>0</v>
      </c>
      <c r="N37" s="19">
        <f>+HOP!N16-'H_heti_vált._munka'!N17</f>
        <v>0</v>
      </c>
      <c r="O37" s="19">
        <f>+HOP!O16-'H_heti_vált._munka'!O17</f>
        <v>0</v>
      </c>
      <c r="P37" s="19">
        <f>+HOP!P16-'H_heti_vált._munka'!P17</f>
        <v>0</v>
      </c>
    </row>
    <row r="38" spans="1:16" ht="16.5" thickBot="1">
      <c r="A38" s="575"/>
      <c r="B38" s="576" t="s">
        <v>71</v>
      </c>
      <c r="C38" s="577">
        <f>+HOP!C17-'H_heti_vált._munka'!C18</f>
        <v>0</v>
      </c>
      <c r="D38" s="577">
        <f>+HOP!D17-'H_heti_vált._munka'!D18</f>
        <v>0</v>
      </c>
      <c r="E38" s="577">
        <f>+HOP!E17-'H_heti_vált._munka'!E18</f>
        <v>0</v>
      </c>
      <c r="F38" s="577">
        <f>+HOP!F17-'H_heti_vált._munka'!F18</f>
        <v>0</v>
      </c>
      <c r="G38" s="577">
        <f>+HOP!G17-'H_heti_vált._munka'!G18</f>
        <v>0</v>
      </c>
      <c r="H38" s="577">
        <f>+HOP!H17-'H_heti_vált._munka'!H18</f>
        <v>0</v>
      </c>
      <c r="I38" s="577">
        <f>+HOP!I17-'H_heti_vált._munka'!I18</f>
        <v>0</v>
      </c>
      <c r="J38" s="577">
        <f>+HOP!J17-'H_heti_vált._munka'!J18</f>
        <v>0</v>
      </c>
      <c r="K38" s="577">
        <f>+HOP!K17-'H_heti_vált._munka'!K18</f>
        <v>0</v>
      </c>
      <c r="L38" s="577">
        <f>+HOP!L17-'H_heti_vált._munka'!L18</f>
        <v>0</v>
      </c>
      <c r="M38" s="577">
        <f>+HOP!M17-'H_heti_vált._munka'!M18</f>
        <v>0</v>
      </c>
      <c r="N38" s="577">
        <f>+HOP!N17-'H_heti_vált._munka'!N18</f>
        <v>0</v>
      </c>
      <c r="O38" s="577">
        <f>+HOP!O17-'H_heti_vált._munka'!O18</f>
        <v>0</v>
      </c>
      <c r="P38" s="577">
        <f>+HOP!P17-'H_heti_vált._munka'!P18</f>
        <v>0</v>
      </c>
    </row>
  </sheetData>
  <sheetProtection/>
  <mergeCells count="28">
    <mergeCell ref="K22:L22"/>
    <mergeCell ref="M22:N22"/>
    <mergeCell ref="E22:E23"/>
    <mergeCell ref="F22:F23"/>
    <mergeCell ref="A28:A29"/>
    <mergeCell ref="A31:A32"/>
    <mergeCell ref="G22:G23"/>
    <mergeCell ref="A15:A16"/>
    <mergeCell ref="O22:P22"/>
    <mergeCell ref="A25:A26"/>
    <mergeCell ref="C2:D2"/>
    <mergeCell ref="H2:H3"/>
    <mergeCell ref="I2:J2"/>
    <mergeCell ref="A11:A12"/>
    <mergeCell ref="C22:D22"/>
    <mergeCell ref="H22:H23"/>
    <mergeCell ref="I22:J22"/>
    <mergeCell ref="A22:A23"/>
    <mergeCell ref="A35:A36"/>
    <mergeCell ref="K2:L2"/>
    <mergeCell ref="M2:N2"/>
    <mergeCell ref="O2:P2"/>
    <mergeCell ref="E2:E3"/>
    <mergeCell ref="F2:F3"/>
    <mergeCell ref="G2:G3"/>
    <mergeCell ref="A5:A6"/>
    <mergeCell ref="A8:A9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8" sqref="M8"/>
    </sheetView>
  </sheetViews>
  <sheetFormatPr defaultColWidth="9.140625" defaultRowHeight="15"/>
  <cols>
    <col min="1" max="1" width="45.140625" style="378" customWidth="1"/>
    <col min="2" max="2" width="18.00390625" style="378" customWidth="1"/>
    <col min="3" max="3" width="8.140625" style="378" customWidth="1"/>
    <col min="4" max="4" width="18.421875" style="378" customWidth="1"/>
    <col min="5" max="5" width="8.140625" style="378" hidden="1" customWidth="1"/>
    <col min="6" max="6" width="11.57421875" style="378" customWidth="1"/>
    <col min="7" max="7" width="10.00390625" style="378" customWidth="1"/>
    <col min="8" max="8" width="10.7109375" style="378" customWidth="1"/>
    <col min="9" max="9" width="10.421875" style="378" customWidth="1"/>
    <col min="10" max="10" width="9.7109375" style="378" customWidth="1"/>
    <col min="11" max="11" width="9.57421875" style="378" customWidth="1"/>
    <col min="12" max="12" width="8.8515625" style="378" customWidth="1"/>
    <col min="13" max="13" width="16.00390625" style="378" customWidth="1"/>
    <col min="14" max="14" width="6.28125" style="378" customWidth="1"/>
    <col min="15" max="15" width="14.140625" style="378" customWidth="1"/>
    <col min="16" max="16" width="7.00390625" style="378" customWidth="1"/>
    <col min="17" max="17" width="9.140625" style="378" customWidth="1"/>
    <col min="18" max="18" width="8.421875" style="378" customWidth="1"/>
    <col min="19" max="19" width="10.421875" style="378" customWidth="1"/>
    <col min="20" max="20" width="7.7109375" style="378" customWidth="1"/>
    <col min="21" max="21" width="10.140625" style="378" customWidth="1"/>
    <col min="22" max="22" width="9.140625" style="378" customWidth="1"/>
    <col min="23" max="23" width="7.7109375" style="378" customWidth="1"/>
    <col min="24" max="24" width="3.421875" style="378" customWidth="1"/>
    <col min="25" max="25" width="10.57421875" style="378" customWidth="1"/>
    <col min="26" max="26" width="13.140625" style="378" customWidth="1"/>
    <col min="27" max="27" width="15.57421875" style="378" customWidth="1"/>
    <col min="28" max="28" width="14.140625" style="378" customWidth="1"/>
    <col min="29" max="16384" width="9.140625" style="378" customWidth="1"/>
  </cols>
  <sheetData>
    <row r="1" spans="1:28" ht="60.75" customHeight="1">
      <c r="A1" s="859" t="s">
        <v>228</v>
      </c>
      <c r="B1" s="377"/>
      <c r="C1" s="857" t="s">
        <v>1</v>
      </c>
      <c r="D1" s="857"/>
      <c r="E1" s="857"/>
      <c r="F1" s="857" t="s">
        <v>2</v>
      </c>
      <c r="G1" s="857" t="s">
        <v>3</v>
      </c>
      <c r="H1" s="857" t="s">
        <v>209</v>
      </c>
      <c r="I1" s="857" t="s">
        <v>4</v>
      </c>
      <c r="J1" s="857" t="s">
        <v>103</v>
      </c>
      <c r="K1" s="857" t="s">
        <v>5</v>
      </c>
      <c r="L1" s="857" t="s">
        <v>6</v>
      </c>
      <c r="M1" s="857"/>
      <c r="N1" s="857" t="s">
        <v>7</v>
      </c>
      <c r="O1" s="857"/>
      <c r="P1" s="857" t="s">
        <v>8</v>
      </c>
      <c r="Q1" s="857"/>
      <c r="R1" s="857" t="s">
        <v>166</v>
      </c>
      <c r="S1" s="857"/>
      <c r="T1" s="857" t="s">
        <v>164</v>
      </c>
      <c r="U1" s="857"/>
      <c r="V1" s="857" t="s">
        <v>165</v>
      </c>
      <c r="W1" s="857"/>
      <c r="Y1" s="614" t="s">
        <v>186</v>
      </c>
      <c r="Z1" s="614" t="s">
        <v>183</v>
      </c>
      <c r="AA1" s="614" t="s">
        <v>184</v>
      </c>
      <c r="AB1" s="614" t="s">
        <v>177</v>
      </c>
    </row>
    <row r="2" spans="1:28" ht="39" thickBot="1">
      <c r="A2" s="860"/>
      <c r="B2" s="376" t="s">
        <v>69</v>
      </c>
      <c r="C2" s="379" t="s">
        <v>9</v>
      </c>
      <c r="D2" s="379" t="s">
        <v>10</v>
      </c>
      <c r="E2" s="379" t="s">
        <v>11</v>
      </c>
      <c r="F2" s="858"/>
      <c r="G2" s="858"/>
      <c r="H2" s="858"/>
      <c r="I2" s="858"/>
      <c r="J2" s="858"/>
      <c r="K2" s="858"/>
      <c r="L2" s="379" t="s">
        <v>12</v>
      </c>
      <c r="M2" s="379" t="s">
        <v>13</v>
      </c>
      <c r="N2" s="379" t="s">
        <v>12</v>
      </c>
      <c r="O2" s="379" t="s">
        <v>14</v>
      </c>
      <c r="P2" s="379" t="s">
        <v>12</v>
      </c>
      <c r="Q2" s="379" t="s">
        <v>14</v>
      </c>
      <c r="R2" s="379" t="s">
        <v>12</v>
      </c>
      <c r="S2" s="379" t="s">
        <v>15</v>
      </c>
      <c r="T2" s="379" t="s">
        <v>12</v>
      </c>
      <c r="U2" s="379" t="s">
        <v>15</v>
      </c>
      <c r="V2" s="379" t="s">
        <v>12</v>
      </c>
      <c r="W2" s="379" t="s">
        <v>15</v>
      </c>
      <c r="Y2" s="379" t="s">
        <v>185</v>
      </c>
      <c r="Z2" s="379" t="s">
        <v>198</v>
      </c>
      <c r="AA2" s="379" t="s">
        <v>178</v>
      </c>
      <c r="AB2" s="379" t="s">
        <v>185</v>
      </c>
    </row>
    <row r="3" spans="1:28" ht="15">
      <c r="A3" s="861" t="s">
        <v>144</v>
      </c>
      <c r="B3" s="380">
        <v>2010</v>
      </c>
      <c r="C3" s="629">
        <v>1696</v>
      </c>
      <c r="D3" s="629">
        <v>39903611465</v>
      </c>
      <c r="E3" s="629"/>
      <c r="F3" s="629">
        <v>0</v>
      </c>
      <c r="G3" s="629">
        <v>103</v>
      </c>
      <c r="H3" s="629"/>
      <c r="I3" s="629">
        <v>7</v>
      </c>
      <c r="J3" s="629"/>
      <c r="K3" s="629">
        <v>1</v>
      </c>
      <c r="L3" s="629">
        <v>110</v>
      </c>
      <c r="M3" s="629">
        <v>3366740000</v>
      </c>
      <c r="N3" s="629">
        <v>15</v>
      </c>
      <c r="O3" s="629">
        <v>170311000</v>
      </c>
      <c r="P3" s="629"/>
      <c r="Q3" s="629"/>
      <c r="R3" s="629"/>
      <c r="S3" s="629"/>
      <c r="T3" s="629"/>
      <c r="U3" s="629"/>
      <c r="V3" s="629"/>
      <c r="W3" s="680"/>
      <c r="Y3" s="853">
        <v>23.461728</v>
      </c>
      <c r="Z3" s="853">
        <f>M4/Tengelyenkénti_összesítő!$L$11/1000000</f>
        <v>12.42798080472499</v>
      </c>
      <c r="AA3" s="855">
        <f>Z3/Y3</f>
        <v>0.5297129352418113</v>
      </c>
      <c r="AB3" s="853">
        <f>Y3-Z3</f>
        <v>11.03374719527501</v>
      </c>
    </row>
    <row r="4" spans="1:28" ht="15.75" thickBot="1">
      <c r="A4" s="862"/>
      <c r="B4" s="381" t="s">
        <v>70</v>
      </c>
      <c r="C4" s="630">
        <v>1696</v>
      </c>
      <c r="D4" s="630">
        <v>39903611465</v>
      </c>
      <c r="E4" s="630">
        <v>0</v>
      </c>
      <c r="F4" s="630">
        <v>0</v>
      </c>
      <c r="G4" s="630">
        <v>103</v>
      </c>
      <c r="H4" s="630">
        <v>0</v>
      </c>
      <c r="I4" s="630">
        <v>7</v>
      </c>
      <c r="J4" s="630">
        <v>0</v>
      </c>
      <c r="K4" s="630">
        <v>1</v>
      </c>
      <c r="L4" s="630">
        <v>110</v>
      </c>
      <c r="M4" s="630">
        <v>3366740000</v>
      </c>
      <c r="N4" s="630">
        <v>15</v>
      </c>
      <c r="O4" s="630">
        <v>170311000</v>
      </c>
      <c r="P4" s="630">
        <v>0</v>
      </c>
      <c r="Q4" s="630">
        <v>0</v>
      </c>
      <c r="R4" s="630">
        <v>0</v>
      </c>
      <c r="S4" s="630">
        <v>0</v>
      </c>
      <c r="T4" s="630">
        <v>0</v>
      </c>
      <c r="U4" s="630">
        <v>0</v>
      </c>
      <c r="V4" s="630">
        <v>0</v>
      </c>
      <c r="W4" s="681">
        <v>0</v>
      </c>
      <c r="Y4" s="854"/>
      <c r="Z4" s="854"/>
      <c r="AA4" s="856"/>
      <c r="AB4" s="854"/>
    </row>
    <row r="5" spans="1:28" ht="15">
      <c r="A5" s="861" t="s">
        <v>145</v>
      </c>
      <c r="B5" s="380">
        <v>2010</v>
      </c>
      <c r="C5" s="629">
        <v>59</v>
      </c>
      <c r="D5" s="629">
        <v>4793448210</v>
      </c>
      <c r="E5" s="629"/>
      <c r="F5" s="629">
        <v>0</v>
      </c>
      <c r="G5" s="629">
        <v>26</v>
      </c>
      <c r="H5" s="629">
        <v>19</v>
      </c>
      <c r="I5" s="629">
        <v>2</v>
      </c>
      <c r="J5" s="629"/>
      <c r="K5" s="629">
        <v>5</v>
      </c>
      <c r="L5" s="629">
        <v>7</v>
      </c>
      <c r="M5" s="629">
        <v>620448053</v>
      </c>
      <c r="N5" s="629"/>
      <c r="O5" s="629"/>
      <c r="P5" s="629"/>
      <c r="Q5" s="629"/>
      <c r="R5" s="629"/>
      <c r="S5" s="629"/>
      <c r="T5" s="629"/>
      <c r="U5" s="629"/>
      <c r="V5" s="629">
        <v>0</v>
      </c>
      <c r="W5" s="680">
        <v>0</v>
      </c>
      <c r="Y5" s="853">
        <v>8.494324</v>
      </c>
      <c r="Z5" s="853">
        <f>M6/Tengelyenkénti_összesítő!$L$11/1000000</f>
        <v>2.29032134736065</v>
      </c>
      <c r="AA5" s="855">
        <f>Z5/Y5</f>
        <v>0.26962961942123354</v>
      </c>
      <c r="AB5" s="853">
        <f>Y5-Z5</f>
        <v>6.204002652639351</v>
      </c>
    </row>
    <row r="6" spans="1:28" ht="15.75" thickBot="1">
      <c r="A6" s="862"/>
      <c r="B6" s="381" t="s">
        <v>70</v>
      </c>
      <c r="C6" s="630">
        <v>59</v>
      </c>
      <c r="D6" s="630">
        <v>4793448210</v>
      </c>
      <c r="E6" s="630">
        <v>0</v>
      </c>
      <c r="F6" s="630">
        <v>0</v>
      </c>
      <c r="G6" s="630">
        <v>26</v>
      </c>
      <c r="H6" s="630">
        <v>19</v>
      </c>
      <c r="I6" s="630">
        <v>2</v>
      </c>
      <c r="J6" s="630">
        <v>0</v>
      </c>
      <c r="K6" s="630">
        <v>5</v>
      </c>
      <c r="L6" s="630">
        <v>7</v>
      </c>
      <c r="M6" s="630">
        <v>620448053</v>
      </c>
      <c r="N6" s="630">
        <v>0</v>
      </c>
      <c r="O6" s="630">
        <v>0</v>
      </c>
      <c r="P6" s="630">
        <v>0</v>
      </c>
      <c r="Q6" s="630">
        <v>0</v>
      </c>
      <c r="R6" s="630">
        <v>0</v>
      </c>
      <c r="S6" s="630">
        <v>0</v>
      </c>
      <c r="T6" s="630">
        <v>0</v>
      </c>
      <c r="U6" s="630">
        <v>0</v>
      </c>
      <c r="V6" s="630">
        <v>0</v>
      </c>
      <c r="W6" s="681">
        <v>0</v>
      </c>
      <c r="Y6" s="854"/>
      <c r="Z6" s="854"/>
      <c r="AA6" s="856"/>
      <c r="AB6" s="854"/>
    </row>
    <row r="7" spans="1:28" ht="15">
      <c r="A7" s="861" t="s">
        <v>146</v>
      </c>
      <c r="B7" s="380">
        <v>2010</v>
      </c>
      <c r="C7" s="629">
        <v>732</v>
      </c>
      <c r="D7" s="629">
        <v>17495767000</v>
      </c>
      <c r="E7" s="629"/>
      <c r="F7" s="629">
        <v>7</v>
      </c>
      <c r="G7" s="629">
        <v>208</v>
      </c>
      <c r="H7" s="629"/>
      <c r="I7" s="629">
        <v>11</v>
      </c>
      <c r="J7" s="629"/>
      <c r="K7" s="629">
        <v>3</v>
      </c>
      <c r="L7" s="629">
        <v>100</v>
      </c>
      <c r="M7" s="629">
        <v>2591729000</v>
      </c>
      <c r="N7" s="629">
        <v>6</v>
      </c>
      <c r="O7" s="629">
        <v>72800000</v>
      </c>
      <c r="P7" s="629"/>
      <c r="Q7" s="629"/>
      <c r="R7" s="629"/>
      <c r="S7" s="629"/>
      <c r="T7" s="629"/>
      <c r="U7" s="629"/>
      <c r="V7" s="629"/>
      <c r="W7" s="680"/>
      <c r="Y7" s="853">
        <v>14.366131</v>
      </c>
      <c r="Z7" s="853">
        <f>M8/Tengelyenkénti_összesítő!$L$11/1000000</f>
        <v>9.567105943152455</v>
      </c>
      <c r="AA7" s="855">
        <f>Z7/Y7</f>
        <v>0.6659486777026087</v>
      </c>
      <c r="AB7" s="853">
        <f>Y7-Z7</f>
        <v>4.799025056847544</v>
      </c>
    </row>
    <row r="8" spans="1:28" ht="15.75" thickBot="1">
      <c r="A8" s="862"/>
      <c r="B8" s="381" t="s">
        <v>70</v>
      </c>
      <c r="C8" s="630">
        <v>732</v>
      </c>
      <c r="D8" s="630">
        <v>17495767000</v>
      </c>
      <c r="E8" s="630">
        <v>0</v>
      </c>
      <c r="F8" s="630">
        <v>7</v>
      </c>
      <c r="G8" s="630">
        <v>208</v>
      </c>
      <c r="H8" s="630">
        <v>0</v>
      </c>
      <c r="I8" s="630">
        <v>11</v>
      </c>
      <c r="J8" s="630">
        <v>0</v>
      </c>
      <c r="K8" s="630">
        <v>3</v>
      </c>
      <c r="L8" s="630">
        <v>100</v>
      </c>
      <c r="M8" s="630">
        <v>2591729000</v>
      </c>
      <c r="N8" s="630">
        <v>6</v>
      </c>
      <c r="O8" s="630">
        <v>72800000</v>
      </c>
      <c r="P8" s="630">
        <v>0</v>
      </c>
      <c r="Q8" s="630">
        <v>0</v>
      </c>
      <c r="R8" s="630">
        <v>0</v>
      </c>
      <c r="S8" s="630">
        <v>0</v>
      </c>
      <c r="T8" s="630">
        <v>0</v>
      </c>
      <c r="U8" s="630">
        <v>0</v>
      </c>
      <c r="V8" s="630">
        <v>0</v>
      </c>
      <c r="W8" s="681">
        <v>0</v>
      </c>
      <c r="Y8" s="854"/>
      <c r="Z8" s="854"/>
      <c r="AA8" s="856"/>
      <c r="AB8" s="854"/>
    </row>
    <row r="9" spans="1:28" ht="15">
      <c r="A9" s="861" t="s">
        <v>147</v>
      </c>
      <c r="B9" s="380">
        <v>2010</v>
      </c>
      <c r="C9" s="629">
        <v>281</v>
      </c>
      <c r="D9" s="629">
        <v>9466492000</v>
      </c>
      <c r="E9" s="629"/>
      <c r="F9" s="629">
        <v>1</v>
      </c>
      <c r="G9" s="629">
        <v>103</v>
      </c>
      <c r="H9" s="629"/>
      <c r="I9" s="629">
        <v>5</v>
      </c>
      <c r="J9" s="629"/>
      <c r="K9" s="629">
        <v>1</v>
      </c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80"/>
      <c r="Y9" s="853">
        <v>11.935539</v>
      </c>
      <c r="Z9" s="853">
        <f>M10/Tengelyenkénti_összesítő!$L$11/1000000</f>
        <v>0</v>
      </c>
      <c r="AA9" s="855">
        <f>Z9/Y9</f>
        <v>0</v>
      </c>
      <c r="AB9" s="853">
        <f>Y9-Z9</f>
        <v>11.935539</v>
      </c>
    </row>
    <row r="10" spans="1:28" ht="15.75" thickBot="1">
      <c r="A10" s="862"/>
      <c r="B10" s="381" t="s">
        <v>70</v>
      </c>
      <c r="C10" s="630">
        <v>281</v>
      </c>
      <c r="D10" s="630">
        <v>9466492000</v>
      </c>
      <c r="E10" s="630">
        <v>0</v>
      </c>
      <c r="F10" s="630">
        <v>1</v>
      </c>
      <c r="G10" s="630">
        <v>103</v>
      </c>
      <c r="H10" s="630">
        <v>0</v>
      </c>
      <c r="I10" s="630">
        <v>5</v>
      </c>
      <c r="J10" s="630">
        <v>0</v>
      </c>
      <c r="K10" s="630">
        <v>1</v>
      </c>
      <c r="L10" s="630">
        <v>0</v>
      </c>
      <c r="M10" s="630">
        <v>0</v>
      </c>
      <c r="N10" s="630">
        <v>0</v>
      </c>
      <c r="O10" s="630">
        <v>0</v>
      </c>
      <c r="P10" s="630">
        <v>0</v>
      </c>
      <c r="Q10" s="630">
        <v>0</v>
      </c>
      <c r="R10" s="630">
        <v>0</v>
      </c>
      <c r="S10" s="630">
        <v>0</v>
      </c>
      <c r="T10" s="630">
        <v>0</v>
      </c>
      <c r="U10" s="630">
        <v>0</v>
      </c>
      <c r="V10" s="630">
        <v>0</v>
      </c>
      <c r="W10" s="681">
        <v>0</v>
      </c>
      <c r="Y10" s="854"/>
      <c r="Z10" s="854"/>
      <c r="AA10" s="856"/>
      <c r="AB10" s="854"/>
    </row>
    <row r="11" spans="1:28" ht="15">
      <c r="A11" s="861" t="s">
        <v>148</v>
      </c>
      <c r="B11" s="380">
        <v>2010</v>
      </c>
      <c r="C11" s="629">
        <v>180</v>
      </c>
      <c r="D11" s="629">
        <v>4533369000</v>
      </c>
      <c r="E11" s="629"/>
      <c r="F11" s="629">
        <v>2</v>
      </c>
      <c r="G11" s="629">
        <v>28</v>
      </c>
      <c r="H11" s="629"/>
      <c r="I11" s="629">
        <v>3</v>
      </c>
      <c r="J11" s="629"/>
      <c r="K11" s="629">
        <v>0</v>
      </c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80"/>
      <c r="Y11" s="853">
        <v>5.260334</v>
      </c>
      <c r="Z11" s="853">
        <f>M12/Tengelyenkénti_összesítő!$L$11/1000000</f>
        <v>0</v>
      </c>
      <c r="AA11" s="855">
        <f>Z11/Y11</f>
        <v>0</v>
      </c>
      <c r="AB11" s="853">
        <f>Y11-Z11</f>
        <v>5.260334</v>
      </c>
    </row>
    <row r="12" spans="1:28" ht="15.75" thickBot="1">
      <c r="A12" s="862"/>
      <c r="B12" s="381" t="s">
        <v>70</v>
      </c>
      <c r="C12" s="630">
        <v>180</v>
      </c>
      <c r="D12" s="630">
        <v>4533369000</v>
      </c>
      <c r="E12" s="630">
        <v>0</v>
      </c>
      <c r="F12" s="630">
        <v>2</v>
      </c>
      <c r="G12" s="630">
        <v>28</v>
      </c>
      <c r="H12" s="630">
        <v>0</v>
      </c>
      <c r="I12" s="630">
        <v>3</v>
      </c>
      <c r="J12" s="630">
        <v>0</v>
      </c>
      <c r="K12" s="630">
        <v>0</v>
      </c>
      <c r="L12" s="630">
        <v>0</v>
      </c>
      <c r="M12" s="630">
        <v>0</v>
      </c>
      <c r="N12" s="630">
        <v>0</v>
      </c>
      <c r="O12" s="630">
        <v>0</v>
      </c>
      <c r="P12" s="630">
        <v>0</v>
      </c>
      <c r="Q12" s="630">
        <v>0</v>
      </c>
      <c r="R12" s="630">
        <v>0</v>
      </c>
      <c r="S12" s="630">
        <v>0</v>
      </c>
      <c r="T12" s="630">
        <v>0</v>
      </c>
      <c r="U12" s="630">
        <v>0</v>
      </c>
      <c r="V12" s="630">
        <v>0</v>
      </c>
      <c r="W12" s="681">
        <v>0</v>
      </c>
      <c r="Y12" s="854"/>
      <c r="Z12" s="854"/>
      <c r="AA12" s="856"/>
      <c r="AB12" s="854"/>
    </row>
    <row r="13" spans="1:28" ht="15">
      <c r="A13" s="861" t="s">
        <v>149</v>
      </c>
      <c r="B13" s="380">
        <v>2010</v>
      </c>
      <c r="C13" s="629">
        <v>133</v>
      </c>
      <c r="D13" s="629">
        <v>4298483000</v>
      </c>
      <c r="E13" s="629"/>
      <c r="F13" s="629">
        <v>1</v>
      </c>
      <c r="G13" s="629">
        <v>17</v>
      </c>
      <c r="H13" s="629"/>
      <c r="I13" s="629">
        <v>1</v>
      </c>
      <c r="J13" s="629"/>
      <c r="K13" s="629">
        <v>0</v>
      </c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80"/>
      <c r="Y13" s="853">
        <v>1.212746</v>
      </c>
      <c r="Z13" s="853">
        <f>M14/Tengelyenkénti_összesítő!$L$11/1000000</f>
        <v>0</v>
      </c>
      <c r="AA13" s="855">
        <f>Z13/Y13</f>
        <v>0</v>
      </c>
      <c r="AB13" s="853">
        <f>Y13-Z13</f>
        <v>1.212746</v>
      </c>
    </row>
    <row r="14" spans="1:28" ht="15.75" thickBot="1">
      <c r="A14" s="862"/>
      <c r="B14" s="381" t="s">
        <v>70</v>
      </c>
      <c r="C14" s="630">
        <v>133</v>
      </c>
      <c r="D14" s="630">
        <v>4298483000</v>
      </c>
      <c r="E14" s="630">
        <v>0</v>
      </c>
      <c r="F14" s="630">
        <v>1</v>
      </c>
      <c r="G14" s="630">
        <v>17</v>
      </c>
      <c r="H14" s="630">
        <v>0</v>
      </c>
      <c r="I14" s="630">
        <v>1</v>
      </c>
      <c r="J14" s="630">
        <v>0</v>
      </c>
      <c r="K14" s="630">
        <v>0</v>
      </c>
      <c r="L14" s="630">
        <v>0</v>
      </c>
      <c r="M14" s="630">
        <v>0</v>
      </c>
      <c r="N14" s="630">
        <v>0</v>
      </c>
      <c r="O14" s="630">
        <v>0</v>
      </c>
      <c r="P14" s="630">
        <v>0</v>
      </c>
      <c r="Q14" s="630">
        <v>0</v>
      </c>
      <c r="R14" s="630">
        <v>0</v>
      </c>
      <c r="S14" s="630">
        <v>0</v>
      </c>
      <c r="T14" s="630">
        <v>0</v>
      </c>
      <c r="U14" s="630">
        <v>0</v>
      </c>
      <c r="V14" s="630">
        <v>0</v>
      </c>
      <c r="W14" s="681">
        <v>0</v>
      </c>
      <c r="Y14" s="854"/>
      <c r="Z14" s="854"/>
      <c r="AA14" s="856"/>
      <c r="AB14" s="854"/>
    </row>
    <row r="15" spans="1:28" s="504" customFormat="1" ht="15" thickBot="1">
      <c r="A15" s="578" t="s">
        <v>173</v>
      </c>
      <c r="B15" s="579"/>
      <c r="C15" s="631">
        <v>3081</v>
      </c>
      <c r="D15" s="631">
        <v>80491170675</v>
      </c>
      <c r="E15" s="631">
        <v>0</v>
      </c>
      <c r="F15" s="631">
        <v>11</v>
      </c>
      <c r="G15" s="631">
        <v>485</v>
      </c>
      <c r="H15" s="631">
        <v>19</v>
      </c>
      <c r="I15" s="631">
        <v>29</v>
      </c>
      <c r="J15" s="631">
        <v>0</v>
      </c>
      <c r="K15" s="631">
        <v>10</v>
      </c>
      <c r="L15" s="631">
        <v>217</v>
      </c>
      <c r="M15" s="631">
        <v>6578917053</v>
      </c>
      <c r="N15" s="631">
        <v>21</v>
      </c>
      <c r="O15" s="631">
        <v>243111000</v>
      </c>
      <c r="P15" s="631">
        <v>0</v>
      </c>
      <c r="Q15" s="631">
        <v>0</v>
      </c>
      <c r="R15" s="631">
        <v>0</v>
      </c>
      <c r="S15" s="631">
        <v>0</v>
      </c>
      <c r="T15" s="631">
        <v>0</v>
      </c>
      <c r="U15" s="631">
        <v>0</v>
      </c>
      <c r="V15" s="631">
        <v>0</v>
      </c>
      <c r="W15" s="632">
        <v>0</v>
      </c>
      <c r="Y15" s="627">
        <f>SUM(Y3:Y14)</f>
        <v>64.730802</v>
      </c>
      <c r="Z15" s="627">
        <f>SUM(Z3:Z14)</f>
        <v>24.285408095238097</v>
      </c>
      <c r="AA15" s="628">
        <f>Z15/Y15</f>
        <v>0.37517545503666244</v>
      </c>
      <c r="AB15" s="627">
        <f>SUM(AB3:AB14)</f>
        <v>40.44539390476191</v>
      </c>
    </row>
    <row r="17" spans="1:2" ht="15">
      <c r="A17" s="57" t="s">
        <v>201</v>
      </c>
      <c r="B17" s="636">
        <f>Tengelyenkénti_összesítő!B21</f>
        <v>40388</v>
      </c>
    </row>
    <row r="18" spans="1:26" ht="15">
      <c r="A18" s="57" t="s">
        <v>202</v>
      </c>
      <c r="B18" s="636">
        <f>Tengelyenkénti_összesítő!B22</f>
        <v>40389</v>
      </c>
      <c r="Z18" s="613"/>
    </row>
  </sheetData>
  <sheetProtection/>
  <mergeCells count="44">
    <mergeCell ref="H1:H2"/>
    <mergeCell ref="T1:U1"/>
    <mergeCell ref="I1:I2"/>
    <mergeCell ref="V1:W1"/>
    <mergeCell ref="N1:O1"/>
    <mergeCell ref="P1:Q1"/>
    <mergeCell ref="R1:S1"/>
    <mergeCell ref="J1:J2"/>
    <mergeCell ref="A1:A2"/>
    <mergeCell ref="A11:A12"/>
    <mergeCell ref="A13:A14"/>
    <mergeCell ref="G1:G2"/>
    <mergeCell ref="C1:E1"/>
    <mergeCell ref="F1:F2"/>
    <mergeCell ref="A9:A10"/>
    <mergeCell ref="A3:A4"/>
    <mergeCell ref="A5:A6"/>
    <mergeCell ref="A7:A8"/>
    <mergeCell ref="Y11:Y12"/>
    <mergeCell ref="Y13:Y14"/>
    <mergeCell ref="K1:K2"/>
    <mergeCell ref="L1:M1"/>
    <mergeCell ref="Y3:Y4"/>
    <mergeCell ref="Y5:Y6"/>
    <mergeCell ref="Y7:Y8"/>
    <mergeCell ref="Y9:Y10"/>
    <mergeCell ref="AB11:AB12"/>
    <mergeCell ref="Z3:Z4"/>
    <mergeCell ref="Z5:Z6"/>
    <mergeCell ref="AA5:AA6"/>
    <mergeCell ref="AB5:AB6"/>
    <mergeCell ref="Z7:Z8"/>
    <mergeCell ref="AA7:AA8"/>
    <mergeCell ref="AB7:AB8"/>
    <mergeCell ref="Z13:Z14"/>
    <mergeCell ref="AA13:AA14"/>
    <mergeCell ref="AB13:AB14"/>
    <mergeCell ref="AA3:AA4"/>
    <mergeCell ref="AB3:AB4"/>
    <mergeCell ref="Z9:Z10"/>
    <mergeCell ref="AA9:AA10"/>
    <mergeCell ref="AB9:AB10"/>
    <mergeCell ref="Z11:Z12"/>
    <mergeCell ref="AA11:AA12"/>
  </mergeCells>
  <printOptions/>
  <pageMargins left="0.2755905511811024" right="0.28" top="0.7480314960629921" bottom="0.7480314960629921" header="0.31496062992125984" footer="0.31496062992125984"/>
  <pageSetup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serfozoe</dc:creator>
  <cp:keywords/>
  <dc:description/>
  <cp:lastModifiedBy>Brigi</cp:lastModifiedBy>
  <cp:lastPrinted>2010-07-13T10:53:10Z</cp:lastPrinted>
  <dcterms:created xsi:type="dcterms:W3CDTF">2009-04-14T09:29:40Z</dcterms:created>
  <dcterms:modified xsi:type="dcterms:W3CDTF">2010-09-24T09:35:55Z</dcterms:modified>
  <cp:category/>
  <cp:version/>
  <cp:contentType/>
  <cp:contentStatus/>
</cp:coreProperties>
</file>